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ERVERHP\Winword\INFORMATICA\ESTELA\WEB\Turismo\MARZO 2025\"/>
    </mc:Choice>
  </mc:AlternateContent>
  <bookViews>
    <workbookView xWindow="0" yWindow="0" windowWidth="28800" windowHeight="11835"/>
  </bookViews>
  <sheets>
    <sheet name="Pernoctaciones" sheetId="2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78" i="2" l="1"/>
  <c r="C178" i="2"/>
  <c r="F177" i="2" l="1"/>
  <c r="C177" i="2"/>
  <c r="F176" i="2" l="1"/>
  <c r="C176" i="2"/>
  <c r="F175" i="2" l="1"/>
  <c r="C175" i="2"/>
  <c r="F174" i="2" l="1"/>
  <c r="C174" i="2"/>
  <c r="F173" i="2" l="1"/>
  <c r="C173" i="2"/>
  <c r="F172" i="2" l="1"/>
  <c r="C172" i="2"/>
  <c r="F171" i="2" l="1"/>
  <c r="C171" i="2"/>
  <c r="F170" i="2" l="1"/>
  <c r="C170" i="2"/>
  <c r="F169" i="2" l="1"/>
  <c r="C169" i="2"/>
  <c r="F168" i="2" l="1"/>
  <c r="C168" i="2"/>
  <c r="F167" i="2" l="1"/>
  <c r="C167" i="2"/>
  <c r="F166" i="2" l="1"/>
  <c r="C166" i="2"/>
  <c r="F165" i="2" l="1"/>
  <c r="C165" i="2"/>
  <c r="F164" i="2" l="1"/>
  <c r="C164" i="2"/>
  <c r="F163" i="2" l="1"/>
  <c r="C163" i="2"/>
  <c r="F162" i="2" l="1"/>
  <c r="C162" i="2"/>
  <c r="C130" i="2" l="1"/>
  <c r="F131" i="2"/>
  <c r="F137" i="2"/>
  <c r="F161" i="2" l="1"/>
  <c r="C161" i="2"/>
  <c r="F160" i="2" l="1"/>
  <c r="C160" i="2"/>
  <c r="F159" i="2" l="1"/>
  <c r="C159" i="2"/>
  <c r="F158" i="2" l="1"/>
  <c r="F157" i="2"/>
  <c r="F156" i="2"/>
  <c r="F155" i="2"/>
  <c r="C158" i="2" l="1"/>
  <c r="C157" i="2"/>
  <c r="C156" i="2"/>
  <c r="C155" i="2"/>
  <c r="C12" i="2" l="1"/>
  <c r="F12" i="2"/>
  <c r="C13" i="2"/>
  <c r="F13" i="2"/>
  <c r="C14" i="2"/>
  <c r="F14" i="2"/>
  <c r="C15" i="2"/>
  <c r="F15" i="2"/>
  <c r="C16" i="2"/>
  <c r="F16" i="2"/>
  <c r="C17" i="2"/>
  <c r="F17" i="2"/>
  <c r="C18" i="2"/>
  <c r="F18" i="2"/>
  <c r="C19" i="2"/>
  <c r="F19" i="2"/>
  <c r="C20" i="2"/>
  <c r="F20" i="2"/>
  <c r="C21" i="2"/>
  <c r="F21" i="2"/>
  <c r="C22" i="2"/>
  <c r="F22" i="2"/>
  <c r="B23" i="2"/>
  <c r="C23" i="2" s="1"/>
  <c r="D23" i="2"/>
  <c r="F23" i="2" s="1"/>
  <c r="B24" i="2"/>
  <c r="D24" i="2"/>
  <c r="B25" i="2"/>
  <c r="C25" i="2" s="1"/>
  <c r="D25" i="2"/>
  <c r="F26" i="2" s="1"/>
  <c r="C27" i="2"/>
  <c r="F27" i="2"/>
  <c r="C28" i="2"/>
  <c r="F28" i="2"/>
  <c r="B29" i="2"/>
  <c r="C29" i="2" s="1"/>
  <c r="D29" i="2"/>
  <c r="F29" i="2"/>
  <c r="B30" i="2"/>
  <c r="D30" i="2"/>
  <c r="F30" i="2" s="1"/>
  <c r="B31" i="2"/>
  <c r="D31" i="2"/>
  <c r="F32" i="2" s="1"/>
  <c r="B32" i="2"/>
  <c r="C32" i="2" s="1"/>
  <c r="B33" i="2"/>
  <c r="F33" i="2"/>
  <c r="B34" i="2"/>
  <c r="F34" i="2"/>
  <c r="B35" i="2"/>
  <c r="F35" i="2"/>
  <c r="B36" i="2"/>
  <c r="F36" i="2"/>
  <c r="B37" i="2"/>
  <c r="F37" i="2"/>
  <c r="F38" i="2"/>
  <c r="B39" i="2"/>
  <c r="C39" i="2" s="1"/>
  <c r="F39" i="2"/>
  <c r="B40" i="2"/>
  <c r="F40" i="2"/>
  <c r="F41" i="2"/>
  <c r="C42" i="2"/>
  <c r="F42" i="2"/>
  <c r="C43" i="2"/>
  <c r="F43" i="2"/>
  <c r="B44" i="2"/>
  <c r="C44" i="2" s="1"/>
  <c r="D44" i="2"/>
  <c r="F45" i="2" s="1"/>
  <c r="B46" i="2"/>
  <c r="C46" i="2" s="1"/>
  <c r="D46" i="2"/>
  <c r="F47" i="2" s="1"/>
  <c r="C48" i="2"/>
  <c r="F48" i="2"/>
  <c r="B49" i="2"/>
  <c r="C49" i="2" s="1"/>
  <c r="D49" i="2"/>
  <c r="F50" i="2" s="1"/>
  <c r="C51" i="2"/>
  <c r="F51" i="2"/>
  <c r="C52" i="2"/>
  <c r="F52" i="2"/>
  <c r="B53" i="2"/>
  <c r="C53" i="2" s="1"/>
  <c r="D53" i="2"/>
  <c r="F54" i="2" s="1"/>
  <c r="C55" i="2"/>
  <c r="F55" i="2"/>
  <c r="C56" i="2"/>
  <c r="F56" i="2"/>
  <c r="C57" i="2"/>
  <c r="F57" i="2"/>
  <c r="C58" i="2"/>
  <c r="F58" i="2"/>
  <c r="C59" i="2"/>
  <c r="F59" i="2"/>
  <c r="C60" i="2"/>
  <c r="F60" i="2"/>
  <c r="C61" i="2"/>
  <c r="F61" i="2"/>
  <c r="C62" i="2"/>
  <c r="F62" i="2"/>
  <c r="C63" i="2"/>
  <c r="F63" i="2"/>
  <c r="C64" i="2"/>
  <c r="F64" i="2"/>
  <c r="C65" i="2"/>
  <c r="F65" i="2"/>
  <c r="C66" i="2"/>
  <c r="F66" i="2"/>
  <c r="C67" i="2"/>
  <c r="F67" i="2"/>
  <c r="C68" i="2"/>
  <c r="F68" i="2"/>
  <c r="C69" i="2"/>
  <c r="F69" i="2"/>
  <c r="C70" i="2"/>
  <c r="F70" i="2"/>
  <c r="C71" i="2"/>
  <c r="C72" i="2"/>
  <c r="C73" i="2"/>
  <c r="F73" i="2"/>
  <c r="C74" i="2"/>
  <c r="F74" i="2"/>
  <c r="C75" i="2"/>
  <c r="F75" i="2"/>
  <c r="C76" i="2"/>
  <c r="F76" i="2"/>
  <c r="C77" i="2"/>
  <c r="F77" i="2"/>
  <c r="C78" i="2"/>
  <c r="F78" i="2"/>
  <c r="C79" i="2"/>
  <c r="F79" i="2"/>
  <c r="C80" i="2"/>
  <c r="F80" i="2"/>
  <c r="C81" i="2"/>
  <c r="F81" i="2"/>
  <c r="C82" i="2"/>
  <c r="F82" i="2"/>
  <c r="C83" i="2"/>
  <c r="F83" i="2"/>
  <c r="C84" i="2"/>
  <c r="F84" i="2"/>
  <c r="C85" i="2"/>
  <c r="F85" i="2"/>
  <c r="C86" i="2"/>
  <c r="F86" i="2"/>
  <c r="C87" i="2"/>
  <c r="F87" i="2"/>
  <c r="C88" i="2"/>
  <c r="F88" i="2"/>
  <c r="C89" i="2"/>
  <c r="F89" i="2"/>
  <c r="C90" i="2"/>
  <c r="F90" i="2"/>
  <c r="C91" i="2"/>
  <c r="F91" i="2"/>
  <c r="C92" i="2"/>
  <c r="F92" i="2"/>
  <c r="C93" i="2"/>
  <c r="F93" i="2"/>
  <c r="C94" i="2"/>
  <c r="F94" i="2"/>
  <c r="C95" i="2"/>
  <c r="F95" i="2"/>
  <c r="C96" i="2"/>
  <c r="F96" i="2"/>
  <c r="C97" i="2"/>
  <c r="F97" i="2"/>
  <c r="C98" i="2"/>
  <c r="F98" i="2"/>
  <c r="C99" i="2"/>
  <c r="F99" i="2"/>
  <c r="C100" i="2"/>
  <c r="F100" i="2"/>
  <c r="C101" i="2"/>
  <c r="F101" i="2"/>
  <c r="C102" i="2"/>
  <c r="F102" i="2"/>
  <c r="C103" i="2"/>
  <c r="F103" i="2"/>
  <c r="C104" i="2"/>
  <c r="F104" i="2"/>
  <c r="C105" i="2"/>
  <c r="F105" i="2"/>
  <c r="C106" i="2"/>
  <c r="F106" i="2"/>
  <c r="C107" i="2"/>
  <c r="F107" i="2"/>
  <c r="C108" i="2"/>
  <c r="F108" i="2"/>
  <c r="C109" i="2"/>
  <c r="F109" i="2"/>
  <c r="C110" i="2"/>
  <c r="F110" i="2"/>
  <c r="C111" i="2"/>
  <c r="F111" i="2"/>
  <c r="C112" i="2"/>
  <c r="F112" i="2"/>
  <c r="C113" i="2"/>
  <c r="F113" i="2"/>
  <c r="C114" i="2"/>
  <c r="F114" i="2"/>
  <c r="C115" i="2"/>
  <c r="F115" i="2"/>
  <c r="C116" i="2"/>
  <c r="F116" i="2"/>
  <c r="C117" i="2"/>
  <c r="F117" i="2"/>
  <c r="C118" i="2"/>
  <c r="F118" i="2"/>
  <c r="C119" i="2"/>
  <c r="F119" i="2"/>
  <c r="C120" i="2"/>
  <c r="F120" i="2"/>
  <c r="C121" i="2"/>
  <c r="F121" i="2"/>
  <c r="C125" i="2"/>
  <c r="C126" i="2"/>
  <c r="C127" i="2"/>
  <c r="C128" i="2"/>
  <c r="C129" i="2"/>
  <c r="C131" i="2"/>
  <c r="C132" i="2"/>
  <c r="F132" i="2"/>
  <c r="C133" i="2"/>
  <c r="F133" i="2"/>
  <c r="C134" i="2"/>
  <c r="F134" i="2"/>
  <c r="C135" i="2"/>
  <c r="F135" i="2"/>
  <c r="C136" i="2"/>
  <c r="F136" i="2"/>
  <c r="C137" i="2"/>
  <c r="C138" i="2"/>
  <c r="F138" i="2"/>
  <c r="C139" i="2"/>
  <c r="F139" i="2"/>
  <c r="C140" i="2"/>
  <c r="F140" i="2"/>
  <c r="C141" i="2"/>
  <c r="F141" i="2"/>
  <c r="C142" i="2"/>
  <c r="F142" i="2"/>
  <c r="C143" i="2"/>
  <c r="F143" i="2"/>
  <c r="C144" i="2"/>
  <c r="F144" i="2"/>
  <c r="C145" i="2"/>
  <c r="F145" i="2"/>
  <c r="C146" i="2"/>
  <c r="F146" i="2"/>
  <c r="C147" i="2"/>
  <c r="F147" i="2"/>
  <c r="C148" i="2"/>
  <c r="F148" i="2"/>
  <c r="C149" i="2"/>
  <c r="F149" i="2"/>
  <c r="C150" i="2"/>
  <c r="F150" i="2"/>
  <c r="C151" i="2"/>
  <c r="F151" i="2"/>
  <c r="C152" i="2"/>
  <c r="F152" i="2"/>
  <c r="C153" i="2"/>
  <c r="F153" i="2"/>
  <c r="C154" i="2"/>
  <c r="F154" i="2"/>
  <c r="C24" i="2" l="1"/>
  <c r="F44" i="2"/>
  <c r="C26" i="2"/>
  <c r="F24" i="2"/>
  <c r="C50" i="2"/>
  <c r="F25" i="2"/>
  <c r="F31" i="2"/>
  <c r="C30" i="2"/>
  <c r="C31" i="2"/>
  <c r="C54" i="2"/>
  <c r="C45" i="2"/>
  <c r="C47" i="2"/>
  <c r="C36" i="2"/>
  <c r="C37" i="2"/>
  <c r="C35" i="2"/>
  <c r="C33" i="2"/>
  <c r="C40" i="2"/>
  <c r="F49" i="2"/>
  <c r="F46" i="2"/>
  <c r="F53" i="2"/>
  <c r="C34" i="2"/>
  <c r="C41" i="2"/>
  <c r="C38" i="2"/>
</calcChain>
</file>

<file path=xl/sharedStrings.xml><?xml version="1.0" encoding="utf-8"?>
<sst xmlns="http://schemas.openxmlformats.org/spreadsheetml/2006/main" count="223" uniqueCount="189">
  <si>
    <t>Mes</t>
  </si>
  <si>
    <t>Paraná</t>
  </si>
  <si>
    <t>Variación respecto
a mes anterior</t>
  </si>
  <si>
    <t>Gualeguaychú</t>
  </si>
  <si>
    <t>-</t>
  </si>
  <si>
    <t/>
  </si>
  <si>
    <t>(2): Estimación/es con coeficiente de variación superior a 20%.</t>
  </si>
  <si>
    <t>(3):Datos provisorios.</t>
  </si>
  <si>
    <t>Enero 2011</t>
  </si>
  <si>
    <t>Febrero 2011</t>
  </si>
  <si>
    <t>Marzo 2011</t>
  </si>
  <si>
    <t>Abril 2011</t>
  </si>
  <si>
    <t>Mayo 2011</t>
  </si>
  <si>
    <t>Junio 2011</t>
  </si>
  <si>
    <t>Julio 2011</t>
  </si>
  <si>
    <t>Agosto 2011</t>
  </si>
  <si>
    <t>Septiembre 2011</t>
  </si>
  <si>
    <t>Octubre 2011</t>
  </si>
  <si>
    <t>Noviembre 2011</t>
  </si>
  <si>
    <t>Diciembre 2011</t>
  </si>
  <si>
    <t>Enero 2012</t>
  </si>
  <si>
    <t>Febrero 2012</t>
  </si>
  <si>
    <t>Marzo 2012</t>
  </si>
  <si>
    <t>Abril 2012</t>
  </si>
  <si>
    <t>Mayo 2012</t>
  </si>
  <si>
    <t>Junio 2012</t>
  </si>
  <si>
    <t>Julio 2012</t>
  </si>
  <si>
    <t>Agosto 2012</t>
  </si>
  <si>
    <t>Septiembre 2012</t>
  </si>
  <si>
    <t>Octubre 2012</t>
  </si>
  <si>
    <t>Noviembre 2012</t>
  </si>
  <si>
    <t>Diciembre 2012</t>
  </si>
  <si>
    <t>Enero 2013</t>
  </si>
  <si>
    <t>Febrero 2013</t>
  </si>
  <si>
    <t>Marzo 2013</t>
  </si>
  <si>
    <t>Abril 2013</t>
  </si>
  <si>
    <t>Mayo 2013</t>
  </si>
  <si>
    <t>Junio 2013</t>
  </si>
  <si>
    <t>Julio 2013</t>
  </si>
  <si>
    <t>Agosto 2013</t>
  </si>
  <si>
    <t>Septiembre 2013</t>
  </si>
  <si>
    <t>Octubre 2013</t>
  </si>
  <si>
    <t>Noviembre 2013</t>
  </si>
  <si>
    <t>Diciembre 2013</t>
  </si>
  <si>
    <t>Enero 2014</t>
  </si>
  <si>
    <t>Febrero 2014</t>
  </si>
  <si>
    <t>Marzo 2014</t>
  </si>
  <si>
    <t>Abril 2014</t>
  </si>
  <si>
    <t>Mayo 2014</t>
  </si>
  <si>
    <t>Julio 2014</t>
  </si>
  <si>
    <t>Junio 2014</t>
  </si>
  <si>
    <t>Agosto 2014</t>
  </si>
  <si>
    <t>Septiembre 2014</t>
  </si>
  <si>
    <t>Octubre 2014</t>
  </si>
  <si>
    <t>Noviembre 2014</t>
  </si>
  <si>
    <t>Diciembre 2014</t>
  </si>
  <si>
    <t>Enero 2015</t>
  </si>
  <si>
    <t>Febrero 2015</t>
  </si>
  <si>
    <t>Marzo 2015</t>
  </si>
  <si>
    <t>Abril 2015</t>
  </si>
  <si>
    <t>Mayo 2015</t>
  </si>
  <si>
    <t>Junio 2015</t>
  </si>
  <si>
    <t>Julio 2015</t>
  </si>
  <si>
    <t>Agosto 2015</t>
  </si>
  <si>
    <t>Septiembre 2015</t>
  </si>
  <si>
    <t>Octubre 2015</t>
  </si>
  <si>
    <t>Noviembre 2015</t>
  </si>
  <si>
    <t>Diciembre 2015</t>
  </si>
  <si>
    <t>Enero 2016</t>
  </si>
  <si>
    <t>Febrero 2016</t>
  </si>
  <si>
    <t>Marzo 2016</t>
  </si>
  <si>
    <t>Abril 2016</t>
  </si>
  <si>
    <t>Mayo 2016</t>
  </si>
  <si>
    <t>Junio 2016</t>
  </si>
  <si>
    <t>Julio 2016</t>
  </si>
  <si>
    <t>Agosto 2016</t>
  </si>
  <si>
    <t>Septiembre 2016</t>
  </si>
  <si>
    <t>Octubre 2016</t>
  </si>
  <si>
    <t>Noviembre 2016</t>
  </si>
  <si>
    <t>Diciembre 2016</t>
  </si>
  <si>
    <t>Enero 2017</t>
  </si>
  <si>
    <t>Febrero 2017</t>
  </si>
  <si>
    <t>Marzo 2017</t>
  </si>
  <si>
    <t>Abril 2017</t>
  </si>
  <si>
    <t>Mayo 2017</t>
  </si>
  <si>
    <t>Junio 2017</t>
  </si>
  <si>
    <t>Julio 2017</t>
  </si>
  <si>
    <t>Agosto 2017</t>
  </si>
  <si>
    <t>Septiembre 2017</t>
  </si>
  <si>
    <t>Octubre 2017</t>
  </si>
  <si>
    <t>Noviembre 2017</t>
  </si>
  <si>
    <t>Diciembre 2017</t>
  </si>
  <si>
    <t>Enero 2018</t>
  </si>
  <si>
    <t>Febrero 2018</t>
  </si>
  <si>
    <t>Marzo 2018</t>
  </si>
  <si>
    <t>Abril 2018</t>
  </si>
  <si>
    <t>Mayo 2018</t>
  </si>
  <si>
    <t>Junio 2018</t>
  </si>
  <si>
    <t>Julio 2018</t>
  </si>
  <si>
    <t>Agosto 2018</t>
  </si>
  <si>
    <t>Septiembre 2018</t>
  </si>
  <si>
    <t>Octubre 2018</t>
  </si>
  <si>
    <t>Noviembre 2018</t>
  </si>
  <si>
    <t>Diciembre 2018</t>
  </si>
  <si>
    <t>Enero 2019</t>
  </si>
  <si>
    <t>Febrero 2019</t>
  </si>
  <si>
    <t>Marzo 2019</t>
  </si>
  <si>
    <t>Abril 2019</t>
  </si>
  <si>
    <t>Mayo 2019</t>
  </si>
  <si>
    <t>Junio 2019</t>
  </si>
  <si>
    <t>Julio 2019</t>
  </si>
  <si>
    <t>Agosto 2019</t>
  </si>
  <si>
    <t>Septiembre 2019</t>
  </si>
  <si>
    <t>Octubre 2019</t>
  </si>
  <si>
    <t>Noviembre 2019</t>
  </si>
  <si>
    <t>Diciembre 2019</t>
  </si>
  <si>
    <t>Enero 2020</t>
  </si>
  <si>
    <t>Febrero 2020</t>
  </si>
  <si>
    <t>Marzo 2020</t>
  </si>
  <si>
    <t>Abril 2020</t>
  </si>
  <si>
    <t>Mayo 2020</t>
  </si>
  <si>
    <t>Junio 2020</t>
  </si>
  <si>
    <t>Julio 2020</t>
  </si>
  <si>
    <t>Agosto 2020</t>
  </si>
  <si>
    <t>Septiembre 2020</t>
  </si>
  <si>
    <t>Octubre 2020</t>
  </si>
  <si>
    <t>Noviembre 2020</t>
  </si>
  <si>
    <t>Diciembre 2020</t>
  </si>
  <si>
    <t>Enero 2021</t>
  </si>
  <si>
    <t>Febrero 2021</t>
  </si>
  <si>
    <t>Marzo 2021</t>
  </si>
  <si>
    <t>Abril 2021</t>
  </si>
  <si>
    <t>Mayo 2021</t>
  </si>
  <si>
    <t>Junio 2021</t>
  </si>
  <si>
    <t>Julio 2021</t>
  </si>
  <si>
    <t>Agosto 2021</t>
  </si>
  <si>
    <t>Septiembre 2021</t>
  </si>
  <si>
    <t>Octubre 2021</t>
  </si>
  <si>
    <t>Noviembre 2021</t>
  </si>
  <si>
    <t>Diciembre 2021</t>
  </si>
  <si>
    <t>Enero 2022</t>
  </si>
  <si>
    <t>Febrero 2022</t>
  </si>
  <si>
    <t>Marzo 2022</t>
  </si>
  <si>
    <t>Abril 2022</t>
  </si>
  <si>
    <t>Mayo 2022</t>
  </si>
  <si>
    <t>Junio 2022</t>
  </si>
  <si>
    <t>Julio 2022</t>
  </si>
  <si>
    <t>Agosto 2022</t>
  </si>
  <si>
    <t>Septiembre 2022</t>
  </si>
  <si>
    <t>Octubre 2022</t>
  </si>
  <si>
    <t>Noviembre 2022</t>
  </si>
  <si>
    <t>Diciembre 2022</t>
  </si>
  <si>
    <t>Enero 2023</t>
  </si>
  <si>
    <t>Febrero 2023</t>
  </si>
  <si>
    <t>Marzo 2023</t>
  </si>
  <si>
    <t xml:space="preserve">Abril 2023 </t>
  </si>
  <si>
    <t>.</t>
  </si>
  <si>
    <t>///</t>
  </si>
  <si>
    <t>Notas:</t>
  </si>
  <si>
    <t>En este cuadro, el coeficiente de variacion se calcula sólo para los totales de las estimaciones.</t>
  </si>
  <si>
    <t>A partir de mayo de 2020 –y hasta que la actividad turística muestre una recuperación suficiente–, se decidió no presentar las series desestacionalizadas y la tendencia-ciclo de las pernoctaciones totales, las de viajeros residentes y las de viajeros no residentes.</t>
  </si>
  <si>
    <t>Signos Convencionales</t>
  </si>
  <si>
    <t>. Dato no registrado</t>
  </si>
  <si>
    <t>/// Dato que no corresponde presentar</t>
  </si>
  <si>
    <t>Definiciones y fórmulas utilizadas:</t>
  </si>
  <si>
    <t>(1): Pernoctaciones: indican la cantidad de noches que los viajeros se alojaron en una habitación u unidades durante el mes de referencia.</t>
  </si>
  <si>
    <t xml:space="preserve">Mayo 2023 </t>
  </si>
  <si>
    <t xml:space="preserve">Junio 2023 </t>
  </si>
  <si>
    <t xml:space="preserve">Julio 2023 </t>
  </si>
  <si>
    <t>(2)</t>
  </si>
  <si>
    <t xml:space="preserve">Agosto 2023 </t>
  </si>
  <si>
    <t>Septiembre 2023</t>
  </si>
  <si>
    <t>Octubre 2023</t>
  </si>
  <si>
    <t>Noviembre 2023</t>
  </si>
  <si>
    <t>Diciembre 2023</t>
  </si>
  <si>
    <t>Enero 2024</t>
  </si>
  <si>
    <t>Febrero 2024</t>
  </si>
  <si>
    <t>Marzo 2024</t>
  </si>
  <si>
    <t>Abril 2024</t>
  </si>
  <si>
    <t>Mayo 2024</t>
  </si>
  <si>
    <t>Junio 2024</t>
  </si>
  <si>
    <t>Julio 2024</t>
  </si>
  <si>
    <t>Fuente: INDEC, Encuesta de Ocupación Hotelera 2018-2023. Disponible en https://www.indec.gob.ar/indec/web/Nivel4-Tema-3-13-56. Elaboración DGEyC Entre Ríos.</t>
  </si>
  <si>
    <t>Agosto 2024</t>
  </si>
  <si>
    <r>
      <t>Noviembre2024</t>
    </r>
    <r>
      <rPr>
        <vertAlign val="superscript"/>
        <sz val="10"/>
        <rFont val="AvenirNext LT Pro Regular"/>
        <family val="2"/>
      </rPr>
      <t>(3)</t>
    </r>
  </si>
  <si>
    <t>Septiembre 2024</t>
  </si>
  <si>
    <r>
      <t xml:space="preserve">Pernoctaciones </t>
    </r>
    <r>
      <rPr>
        <b/>
        <vertAlign val="superscript"/>
        <sz val="11"/>
        <rFont val="AvenirNext LT Pro Regular"/>
        <family val="2"/>
      </rPr>
      <t>(1)</t>
    </r>
    <r>
      <rPr>
        <b/>
        <sz val="11"/>
        <rFont val="AvenirNext LT Pro Regular"/>
        <family val="2"/>
      </rPr>
      <t xml:space="preserve"> en establecimientos hoteleros y parahoteleros. Paraná y Gualeguaychú. 
Enero 2011- Diciembre 2024.</t>
    </r>
  </si>
  <si>
    <r>
      <t>Diciembre 2024</t>
    </r>
    <r>
      <rPr>
        <vertAlign val="superscript"/>
        <sz val="10"/>
        <rFont val="AvenirNext LT Pro Regular"/>
        <family val="2"/>
      </rPr>
      <t>(3)</t>
    </r>
  </si>
  <si>
    <t>Octubre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</si>
</sst>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 * #,##0.00_ ;_ * \-#,##0.00_ ;_ * &quot;-&quot;??_ ;_ @_ "/>
    <numFmt numFmtId="165" formatCode="#,##0_ ;\-#,##0\ "/>
  </numFmts>
  <fonts count="22"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1"/>
      <color theme="1"/>
      <name val="AvenirNext LT Pro Regular"/>
      <family val="2"/>
    </font>
    <font>
      <b/>
      <sz val="11"/>
      <name val="AvenirNext LT Pro Regular"/>
      <family val="2"/>
    </font>
    <font>
      <b/>
      <sz val="10"/>
      <name val="AvenirNext LT Pro Regular"/>
      <family val="2"/>
    </font>
    <font>
      <sz val="14"/>
      <color theme="1"/>
      <name val="AvenirNext LT Pro Regular"/>
      <family val="2"/>
    </font>
    <font>
      <b/>
      <sz val="10"/>
      <color indexed="8"/>
      <name val="AvenirNext LT Pro Regular"/>
      <family val="2"/>
    </font>
    <font>
      <sz val="10"/>
      <color theme="1"/>
      <name val="AvenirNext LT Pro Regular"/>
      <family val="2"/>
    </font>
    <font>
      <sz val="10"/>
      <name val="AvenirNext LT Pro Regular"/>
      <family val="2"/>
    </font>
    <font>
      <sz val="10"/>
      <color indexed="8"/>
      <name val="AvenirNext LT Pro Regular"/>
      <family val="2"/>
    </font>
    <font>
      <sz val="8"/>
      <name val="AvenirNext LT Pro Regular"/>
      <family val="2"/>
    </font>
    <font>
      <b/>
      <sz val="8"/>
      <name val="AvenirNext LT Pro Regular"/>
      <family val="2"/>
    </font>
    <font>
      <vertAlign val="superscript"/>
      <sz val="10"/>
      <name val="AvenirNext LT Pro Regular"/>
      <family val="2"/>
    </font>
    <font>
      <vertAlign val="superscript"/>
      <sz val="8"/>
      <name val="AvenirNext LT Pro Regular"/>
      <family val="2"/>
    </font>
    <font>
      <b/>
      <sz val="8"/>
      <color indexed="8"/>
      <name val="AvenirNext LT Pro Regular"/>
      <family val="2"/>
    </font>
    <font>
      <sz val="8"/>
      <color indexed="8"/>
      <name val="AvenirNext LT Pro Regular"/>
      <family val="2"/>
    </font>
    <font>
      <i/>
      <sz val="8"/>
      <color indexed="8"/>
      <name val="AvenirNext LT Pro Regular"/>
      <family val="2"/>
    </font>
    <font>
      <sz val="8"/>
      <color theme="1"/>
      <name val="AvenirNext LT Pro Regular"/>
      <family val="2"/>
    </font>
    <font>
      <b/>
      <vertAlign val="superscript"/>
      <sz val="11"/>
      <name val="AvenirNext LT Pro Regular"/>
      <family val="2"/>
    </font>
    <font>
      <vertAlign val="superscript"/>
      <sz val="10"/>
      <color indexed="8"/>
      <name val="AvenirNext LT Pro Regula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3" fillId="0" borderId="0"/>
  </cellStyleXfs>
  <cellXfs count="52">
    <xf numFmtId="0" fontId="0" fillId="0" borderId="0" xfId="0"/>
    <xf numFmtId="0" fontId="4" fillId="2" borderId="0" xfId="0" applyFont="1" applyFill="1"/>
    <xf numFmtId="0" fontId="4" fillId="2" borderId="0" xfId="0" applyNumberFormat="1" applyFont="1" applyFill="1" applyAlignment="1">
      <alignment horizontal="right"/>
    </xf>
    <xf numFmtId="0" fontId="6" fillId="2" borderId="0" xfId="1" applyFont="1" applyFill="1" applyBorder="1" applyAlignment="1" applyProtection="1">
      <alignment vertical="center" shrinkToFit="1"/>
    </xf>
    <xf numFmtId="0" fontId="7" fillId="2" borderId="0" xfId="0" applyFont="1" applyFill="1"/>
    <xf numFmtId="0" fontId="7" fillId="2" borderId="0" xfId="0" applyNumberFormat="1" applyFont="1" applyFill="1" applyAlignment="1">
      <alignment horizontal="right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NumberFormat="1" applyFont="1" applyFill="1" applyBorder="1" applyAlignment="1">
      <alignment horizontal="right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NumberFormat="1" applyFont="1" applyFill="1" applyBorder="1" applyAlignment="1">
      <alignment horizontal="center" vertical="center" wrapText="1"/>
    </xf>
    <xf numFmtId="0" fontId="9" fillId="2" borderId="0" xfId="0" applyFont="1" applyFill="1"/>
    <xf numFmtId="17" fontId="10" fillId="2" borderId="0" xfId="0" quotePrefix="1" applyNumberFormat="1" applyFont="1" applyFill="1" applyBorder="1" applyAlignment="1">
      <alignment horizontal="left" vertical="top"/>
    </xf>
    <xf numFmtId="3" fontId="11" fillId="2" borderId="0" xfId="0" applyNumberFormat="1" applyFont="1" applyFill="1" applyBorder="1" applyAlignment="1">
      <alignment horizontal="right" wrapText="1"/>
    </xf>
    <xf numFmtId="0" fontId="11" fillId="2" borderId="0" xfId="0" applyFont="1" applyFill="1" applyBorder="1" applyAlignment="1">
      <alignment horizontal="right"/>
    </xf>
    <xf numFmtId="3" fontId="11" fillId="2" borderId="0" xfId="0" applyNumberFormat="1" applyFont="1" applyFill="1" applyBorder="1" applyAlignment="1">
      <alignment wrapText="1"/>
    </xf>
    <xf numFmtId="10" fontId="11" fillId="2" borderId="0" xfId="2" applyNumberFormat="1" applyFont="1" applyFill="1" applyBorder="1" applyAlignment="1">
      <alignment horizontal="right"/>
    </xf>
    <xf numFmtId="165" fontId="11" fillId="2" borderId="0" xfId="3" applyNumberFormat="1" applyFont="1" applyFill="1" applyAlignment="1">
      <alignment horizontal="right" vertical="center"/>
    </xf>
    <xf numFmtId="165" fontId="11" fillId="2" borderId="0" xfId="3" applyNumberFormat="1" applyFont="1" applyFill="1" applyAlignment="1">
      <alignment vertical="center"/>
    </xf>
    <xf numFmtId="0" fontId="10" fillId="2" borderId="0" xfId="0" applyFont="1" applyFill="1" applyBorder="1" applyAlignment="1">
      <alignment horizontal="left" wrapText="1"/>
    </xf>
    <xf numFmtId="0" fontId="12" fillId="2" borderId="0" xfId="0" applyFont="1" applyFill="1" applyBorder="1" applyAlignment="1">
      <alignment horizontal="left" wrapText="1"/>
    </xf>
    <xf numFmtId="0" fontId="13" fillId="2" borderId="0" xfId="0" applyFont="1" applyFill="1" applyBorder="1" applyAlignment="1"/>
    <xf numFmtId="0" fontId="6" fillId="2" borderId="0" xfId="0" applyFont="1" applyFill="1" applyAlignment="1"/>
    <xf numFmtId="3" fontId="8" fillId="2" borderId="0" xfId="0" applyNumberFormat="1" applyFont="1" applyFill="1" applyBorder="1" applyAlignment="1">
      <alignment horizontal="right" wrapText="1"/>
    </xf>
    <xf numFmtId="165" fontId="4" fillId="2" borderId="0" xfId="0" applyNumberFormat="1" applyFont="1" applyFill="1"/>
    <xf numFmtId="165" fontId="11" fillId="2" borderId="0" xfId="4" applyNumberFormat="1" applyFont="1" applyFill="1" applyAlignment="1">
      <alignment horizontal="right" vertical="center"/>
    </xf>
    <xf numFmtId="165" fontId="11" fillId="2" borderId="0" xfId="4" applyNumberFormat="1" applyFont="1" applyFill="1" applyAlignment="1">
      <alignment vertical="center"/>
    </xf>
    <xf numFmtId="3" fontId="14" fillId="2" borderId="0" xfId="0" applyNumberFormat="1" applyFont="1" applyFill="1" applyAlignment="1">
      <alignment horizontal="left"/>
    </xf>
    <xf numFmtId="3" fontId="15" fillId="2" borderId="0" xfId="5" applyNumberFormat="1" applyFont="1" applyFill="1" applyAlignment="1">
      <alignment horizontal="left"/>
    </xf>
    <xf numFmtId="3" fontId="16" fillId="2" borderId="0" xfId="5" applyNumberFormat="1" applyFont="1" applyFill="1" applyBorder="1" applyAlignment="1">
      <alignment horizontal="right" wrapText="1"/>
    </xf>
    <xf numFmtId="3" fontId="16" fillId="2" borderId="0" xfId="0" applyNumberFormat="1" applyFont="1" applyFill="1" applyBorder="1" applyAlignment="1">
      <alignment horizontal="right" wrapText="1"/>
    </xf>
    <xf numFmtId="3" fontId="15" fillId="2" borderId="0" xfId="0" applyNumberFormat="1" applyFont="1" applyFill="1" applyAlignment="1">
      <alignment horizontal="left"/>
    </xf>
    <xf numFmtId="3" fontId="8" fillId="2" borderId="0" xfId="5" applyNumberFormat="1" applyFont="1" applyFill="1" applyBorder="1" applyAlignment="1">
      <alignment horizontal="right" wrapText="1"/>
    </xf>
    <xf numFmtId="4" fontId="16" fillId="2" borderId="0" xfId="5" applyNumberFormat="1" applyFont="1" applyFill="1" applyBorder="1" applyAlignment="1">
      <alignment horizontal="right" wrapText="1"/>
    </xf>
    <xf numFmtId="1" fontId="14" fillId="2" borderId="0" xfId="0" applyNumberFormat="1" applyFont="1" applyFill="1" applyBorder="1" applyAlignment="1">
      <alignment horizontal="left"/>
    </xf>
    <xf numFmtId="1" fontId="15" fillId="2" borderId="0" xfId="0" applyNumberFormat="1" applyFont="1" applyFill="1" applyBorder="1" applyAlignment="1">
      <alignment horizontal="left"/>
    </xf>
    <xf numFmtId="165" fontId="11" fillId="2" borderId="0" xfId="4" applyNumberFormat="1" applyFont="1" applyFill="1" applyBorder="1" applyAlignment="1">
      <alignment horizontal="right" vertical="center"/>
    </xf>
    <xf numFmtId="165" fontId="11" fillId="2" borderId="0" xfId="3" applyNumberFormat="1" applyFont="1" applyFill="1" applyBorder="1" applyAlignment="1">
      <alignment vertical="center"/>
    </xf>
    <xf numFmtId="0" fontId="17" fillId="2" borderId="0" xfId="0" applyFont="1" applyFill="1"/>
    <xf numFmtId="0" fontId="18" fillId="2" borderId="0" xfId="0" applyFont="1" applyFill="1" applyBorder="1" applyAlignment="1">
      <alignment vertical="center" wrapText="1"/>
    </xf>
    <xf numFmtId="0" fontId="19" fillId="2" borderId="0" xfId="0" applyFont="1" applyFill="1"/>
    <xf numFmtId="0" fontId="19" fillId="2" borderId="0" xfId="0" applyNumberFormat="1" applyFont="1" applyFill="1" applyAlignment="1">
      <alignment horizontal="right"/>
    </xf>
    <xf numFmtId="0" fontId="17" fillId="2" borderId="0" xfId="0" quotePrefix="1" applyFont="1" applyFill="1"/>
    <xf numFmtId="0" fontId="19" fillId="2" borderId="0" xfId="0" applyFont="1" applyFill="1" applyAlignment="1">
      <alignment horizontal="right"/>
    </xf>
    <xf numFmtId="17" fontId="10" fillId="2" borderId="2" xfId="0" quotePrefix="1" applyNumberFormat="1" applyFont="1" applyFill="1" applyBorder="1" applyAlignment="1">
      <alignment horizontal="left" vertical="top"/>
    </xf>
    <xf numFmtId="165" fontId="11" fillId="2" borderId="2" xfId="4" applyNumberFormat="1" applyFont="1" applyFill="1" applyBorder="1" applyAlignment="1">
      <alignment horizontal="right" vertical="center"/>
    </xf>
    <xf numFmtId="10" fontId="11" fillId="2" borderId="2" xfId="2" applyNumberFormat="1" applyFont="1" applyFill="1" applyBorder="1" applyAlignment="1">
      <alignment horizontal="right"/>
    </xf>
    <xf numFmtId="3" fontId="14" fillId="2" borderId="0" xfId="0" applyNumberFormat="1" applyFont="1" applyFill="1" applyBorder="1" applyAlignment="1">
      <alignment horizontal="left"/>
    </xf>
    <xf numFmtId="165" fontId="21" fillId="2" borderId="2" xfId="3" quotePrefix="1" applyNumberFormat="1" applyFont="1" applyFill="1" applyBorder="1" applyAlignment="1">
      <alignment vertical="center"/>
    </xf>
    <xf numFmtId="165" fontId="21" fillId="2" borderId="0" xfId="3" quotePrefix="1" applyNumberFormat="1" applyFont="1" applyFill="1" applyBorder="1" applyAlignment="1">
      <alignment vertical="center"/>
    </xf>
    <xf numFmtId="165" fontId="11" fillId="2" borderId="2" xfId="3" applyNumberFormat="1" applyFont="1" applyFill="1" applyBorder="1" applyAlignment="1">
      <alignment horizontal="right" vertical="center"/>
    </xf>
    <xf numFmtId="165" fontId="11" fillId="2" borderId="0" xfId="3" applyNumberFormat="1" applyFont="1" applyFill="1" applyBorder="1" applyAlignment="1">
      <alignment horizontal="right" vertical="center"/>
    </xf>
    <xf numFmtId="0" fontId="5" fillId="0" borderId="0" xfId="0" applyFont="1" applyFill="1" applyAlignment="1">
      <alignment horizontal="center" vertical="center" wrapText="1"/>
    </xf>
  </cellXfs>
  <cellStyles count="6">
    <cellStyle name="Hipervínculo" xfId="1" builtinId="8"/>
    <cellStyle name="Millares 2" xfId="3"/>
    <cellStyle name="Millares 2 2" xfId="4"/>
    <cellStyle name="Normal" xfId="0" builtinId="0"/>
    <cellStyle name="Normal 10" xfId="5"/>
    <cellStyle name="Porcentaje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/>
              <a:t>Pernoctaciones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Paraná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Pernoctaciones!$A$131:$A$178</c:f>
              <c:strCache>
                <c:ptCount val="48"/>
                <c:pt idx="0">
                  <c:v>Enero 2021</c:v>
                </c:pt>
                <c:pt idx="1">
                  <c:v>Febrero 2021</c:v>
                </c:pt>
                <c:pt idx="2">
                  <c:v>Marzo 2021</c:v>
                </c:pt>
                <c:pt idx="3">
                  <c:v>Abril 2021</c:v>
                </c:pt>
                <c:pt idx="4">
                  <c:v>Mayo 2021</c:v>
                </c:pt>
                <c:pt idx="5">
                  <c:v>Junio 2021</c:v>
                </c:pt>
                <c:pt idx="6">
                  <c:v>Julio 2021</c:v>
                </c:pt>
                <c:pt idx="7">
                  <c:v>Agosto 2021</c:v>
                </c:pt>
                <c:pt idx="8">
                  <c:v>Septiembre 2021</c:v>
                </c:pt>
                <c:pt idx="9">
                  <c:v>Octubre 2021</c:v>
                </c:pt>
                <c:pt idx="10">
                  <c:v>Noviembre 2021</c:v>
                </c:pt>
                <c:pt idx="11">
                  <c:v>Diciembre 2021</c:v>
                </c:pt>
                <c:pt idx="12">
                  <c:v>Enero 2022</c:v>
                </c:pt>
                <c:pt idx="13">
                  <c:v>Febrero 2022</c:v>
                </c:pt>
                <c:pt idx="14">
                  <c:v>Marzo 2022</c:v>
                </c:pt>
                <c:pt idx="15">
                  <c:v>Abril 2022</c:v>
                </c:pt>
                <c:pt idx="16">
                  <c:v>Mayo 2022</c:v>
                </c:pt>
                <c:pt idx="17">
                  <c:v>Junio 2022</c:v>
                </c:pt>
                <c:pt idx="18">
                  <c:v>Julio 2022</c:v>
                </c:pt>
                <c:pt idx="19">
                  <c:v>Agosto 2022</c:v>
                </c:pt>
                <c:pt idx="20">
                  <c:v>Septiembre 2022</c:v>
                </c:pt>
                <c:pt idx="21">
                  <c:v>Octubre 2022</c:v>
                </c:pt>
                <c:pt idx="22">
                  <c:v>Noviembre 2022</c:v>
                </c:pt>
                <c:pt idx="23">
                  <c:v>Diciembre 2022</c:v>
                </c:pt>
                <c:pt idx="24">
                  <c:v>Enero 2023</c:v>
                </c:pt>
                <c:pt idx="25">
                  <c:v>Febrero 2023</c:v>
                </c:pt>
                <c:pt idx="26">
                  <c:v>Marzo 2023</c:v>
                </c:pt>
                <c:pt idx="27">
                  <c:v>Abril 2023 </c:v>
                </c:pt>
                <c:pt idx="28">
                  <c:v>Mayo 2023 </c:v>
                </c:pt>
                <c:pt idx="29">
                  <c:v>Junio 2023 </c:v>
                </c:pt>
                <c:pt idx="30">
                  <c:v>Julio 2023 </c:v>
                </c:pt>
                <c:pt idx="31">
                  <c:v>Agosto 2023 </c:v>
                </c:pt>
                <c:pt idx="32">
                  <c:v>Septiembre 2023</c:v>
                </c:pt>
                <c:pt idx="33">
                  <c:v>Octubre 2023</c:v>
                </c:pt>
                <c:pt idx="34">
                  <c:v>Noviembre 2023</c:v>
                </c:pt>
                <c:pt idx="35">
                  <c:v>Diciembre 2023</c:v>
                </c:pt>
                <c:pt idx="36">
                  <c:v>Enero 2024</c:v>
                </c:pt>
                <c:pt idx="37">
                  <c:v>Febrero 2024</c:v>
                </c:pt>
                <c:pt idx="38">
                  <c:v>Marzo 2024</c:v>
                </c:pt>
                <c:pt idx="39">
                  <c:v>Abril 2024</c:v>
                </c:pt>
                <c:pt idx="40">
                  <c:v>Mayo 2024</c:v>
                </c:pt>
                <c:pt idx="41">
                  <c:v>Junio 2024</c:v>
                </c:pt>
                <c:pt idx="42">
                  <c:v>Julio 2024</c:v>
                </c:pt>
                <c:pt idx="43">
                  <c:v>Agosto 2024</c:v>
                </c:pt>
                <c:pt idx="44">
                  <c:v>Septiembre 2024</c:v>
                </c:pt>
                <c:pt idx="45">
                  <c:v>Octubre 2024</c:v>
                </c:pt>
                <c:pt idx="46">
                  <c:v>Noviembre2024(3)</c:v>
                </c:pt>
                <c:pt idx="47">
                  <c:v>Diciembre 2024(3)</c:v>
                </c:pt>
              </c:strCache>
            </c:strRef>
          </c:cat>
          <c:val>
            <c:numRef>
              <c:f>Pernoctaciones!$B$131:$B$178</c:f>
              <c:numCache>
                <c:formatCode>#,##0_ ;\-#,##0\ </c:formatCode>
                <c:ptCount val="48"/>
                <c:pt idx="0">
                  <c:v>9544</c:v>
                </c:pt>
                <c:pt idx="1">
                  <c:v>7945</c:v>
                </c:pt>
                <c:pt idx="2">
                  <c:v>7245</c:v>
                </c:pt>
                <c:pt idx="3">
                  <c:v>6968</c:v>
                </c:pt>
                <c:pt idx="4">
                  <c:v>3643</c:v>
                </c:pt>
                <c:pt idx="5">
                  <c:v>3638</c:v>
                </c:pt>
                <c:pt idx="6">
                  <c:v>11324</c:v>
                </c:pt>
                <c:pt idx="7">
                  <c:v>10522</c:v>
                </c:pt>
                <c:pt idx="8">
                  <c:v>11148</c:v>
                </c:pt>
                <c:pt idx="9">
                  <c:v>14704</c:v>
                </c:pt>
                <c:pt idx="10">
                  <c:v>16340</c:v>
                </c:pt>
                <c:pt idx="11">
                  <c:v>13870</c:v>
                </c:pt>
                <c:pt idx="12">
                  <c:v>18832</c:v>
                </c:pt>
                <c:pt idx="13">
                  <c:v>16877</c:v>
                </c:pt>
                <c:pt idx="14">
                  <c:v>16838</c:v>
                </c:pt>
                <c:pt idx="15">
                  <c:v>19176</c:v>
                </c:pt>
                <c:pt idx="16">
                  <c:v>16289</c:v>
                </c:pt>
                <c:pt idx="17">
                  <c:v>17238</c:v>
                </c:pt>
                <c:pt idx="18">
                  <c:v>20636</c:v>
                </c:pt>
                <c:pt idx="19">
                  <c:v>17815</c:v>
                </c:pt>
                <c:pt idx="20">
                  <c:v>19262</c:v>
                </c:pt>
                <c:pt idx="21">
                  <c:v>20193</c:v>
                </c:pt>
                <c:pt idx="22">
                  <c:v>19519</c:v>
                </c:pt>
                <c:pt idx="23">
                  <c:v>16575</c:v>
                </c:pt>
                <c:pt idx="24">
                  <c:v>21036</c:v>
                </c:pt>
                <c:pt idx="25">
                  <c:v>16966</c:v>
                </c:pt>
                <c:pt idx="26">
                  <c:v>16097</c:v>
                </c:pt>
                <c:pt idx="27">
                  <c:v>18387</c:v>
                </c:pt>
                <c:pt idx="28">
                  <c:v>15354</c:v>
                </c:pt>
                <c:pt idx="29">
                  <c:v>14412</c:v>
                </c:pt>
                <c:pt idx="30">
                  <c:v>19992</c:v>
                </c:pt>
                <c:pt idx="31">
                  <c:v>14326</c:v>
                </c:pt>
                <c:pt idx="32">
                  <c:v>18670</c:v>
                </c:pt>
                <c:pt idx="33">
                  <c:v>18525</c:v>
                </c:pt>
                <c:pt idx="34">
                  <c:v>15856</c:v>
                </c:pt>
                <c:pt idx="35">
                  <c:v>15644</c:v>
                </c:pt>
                <c:pt idx="36">
                  <c:v>15264</c:v>
                </c:pt>
                <c:pt idx="37">
                  <c:v>12717</c:v>
                </c:pt>
                <c:pt idx="38">
                  <c:v>13911</c:v>
                </c:pt>
                <c:pt idx="39">
                  <c:v>10902</c:v>
                </c:pt>
                <c:pt idx="40">
                  <c:v>10616</c:v>
                </c:pt>
                <c:pt idx="41">
                  <c:v>10476</c:v>
                </c:pt>
                <c:pt idx="42">
                  <c:v>13628</c:v>
                </c:pt>
                <c:pt idx="43">
                  <c:v>12132</c:v>
                </c:pt>
                <c:pt idx="44">
                  <c:v>13129</c:v>
                </c:pt>
                <c:pt idx="45">
                  <c:v>14391</c:v>
                </c:pt>
                <c:pt idx="46">
                  <c:v>15944</c:v>
                </c:pt>
                <c:pt idx="47">
                  <c:v>13108</c:v>
                </c:pt>
              </c:numCache>
            </c:numRef>
          </c:val>
          <c:smooth val="0"/>
          <c:extLst xmlns:c16r2="http://schemas.microsoft.com/office/drawing/2015/06/chart" xmlns:c15="http://schemas.microsoft.com/office/drawing/2012/chart">
            <c:ext xmlns:c16="http://schemas.microsoft.com/office/drawing/2014/chart" uri="{C3380CC4-5D6E-409C-BE32-E72D297353CC}">
              <c16:uniqueId val="{00000000-B025-423F-9DF9-2DB87D445CFD}"/>
            </c:ext>
          </c:extLst>
        </c:ser>
        <c:ser>
          <c:idx val="1"/>
          <c:order val="1"/>
          <c:tx>
            <c:v>Gualeguaychú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Pernoctaciones!$A$131:$A$178</c:f>
              <c:strCache>
                <c:ptCount val="48"/>
                <c:pt idx="0">
                  <c:v>Enero 2021</c:v>
                </c:pt>
                <c:pt idx="1">
                  <c:v>Febrero 2021</c:v>
                </c:pt>
                <c:pt idx="2">
                  <c:v>Marzo 2021</c:v>
                </c:pt>
                <c:pt idx="3">
                  <c:v>Abril 2021</c:v>
                </c:pt>
                <c:pt idx="4">
                  <c:v>Mayo 2021</c:v>
                </c:pt>
                <c:pt idx="5">
                  <c:v>Junio 2021</c:v>
                </c:pt>
                <c:pt idx="6">
                  <c:v>Julio 2021</c:v>
                </c:pt>
                <c:pt idx="7">
                  <c:v>Agosto 2021</c:v>
                </c:pt>
                <c:pt idx="8">
                  <c:v>Septiembre 2021</c:v>
                </c:pt>
                <c:pt idx="9">
                  <c:v>Octubre 2021</c:v>
                </c:pt>
                <c:pt idx="10">
                  <c:v>Noviembre 2021</c:v>
                </c:pt>
                <c:pt idx="11">
                  <c:v>Diciembre 2021</c:v>
                </c:pt>
                <c:pt idx="12">
                  <c:v>Enero 2022</c:v>
                </c:pt>
                <c:pt idx="13">
                  <c:v>Febrero 2022</c:v>
                </c:pt>
                <c:pt idx="14">
                  <c:v>Marzo 2022</c:v>
                </c:pt>
                <c:pt idx="15">
                  <c:v>Abril 2022</c:v>
                </c:pt>
                <c:pt idx="16">
                  <c:v>Mayo 2022</c:v>
                </c:pt>
                <c:pt idx="17">
                  <c:v>Junio 2022</c:v>
                </c:pt>
                <c:pt idx="18">
                  <c:v>Julio 2022</c:v>
                </c:pt>
                <c:pt idx="19">
                  <c:v>Agosto 2022</c:v>
                </c:pt>
                <c:pt idx="20">
                  <c:v>Septiembre 2022</c:v>
                </c:pt>
                <c:pt idx="21">
                  <c:v>Octubre 2022</c:v>
                </c:pt>
                <c:pt idx="22">
                  <c:v>Noviembre 2022</c:v>
                </c:pt>
                <c:pt idx="23">
                  <c:v>Diciembre 2022</c:v>
                </c:pt>
                <c:pt idx="24">
                  <c:v>Enero 2023</c:v>
                </c:pt>
                <c:pt idx="25">
                  <c:v>Febrero 2023</c:v>
                </c:pt>
                <c:pt idx="26">
                  <c:v>Marzo 2023</c:v>
                </c:pt>
                <c:pt idx="27">
                  <c:v>Abril 2023 </c:v>
                </c:pt>
                <c:pt idx="28">
                  <c:v>Mayo 2023 </c:v>
                </c:pt>
                <c:pt idx="29">
                  <c:v>Junio 2023 </c:v>
                </c:pt>
                <c:pt idx="30">
                  <c:v>Julio 2023 </c:v>
                </c:pt>
                <c:pt idx="31">
                  <c:v>Agosto 2023 </c:v>
                </c:pt>
                <c:pt idx="32">
                  <c:v>Septiembre 2023</c:v>
                </c:pt>
                <c:pt idx="33">
                  <c:v>Octubre 2023</c:v>
                </c:pt>
                <c:pt idx="34">
                  <c:v>Noviembre 2023</c:v>
                </c:pt>
                <c:pt idx="35">
                  <c:v>Diciembre 2023</c:v>
                </c:pt>
                <c:pt idx="36">
                  <c:v>Enero 2024</c:v>
                </c:pt>
                <c:pt idx="37">
                  <c:v>Febrero 2024</c:v>
                </c:pt>
                <c:pt idx="38">
                  <c:v>Marzo 2024</c:v>
                </c:pt>
                <c:pt idx="39">
                  <c:v>Abril 2024</c:v>
                </c:pt>
                <c:pt idx="40">
                  <c:v>Mayo 2024</c:v>
                </c:pt>
                <c:pt idx="41">
                  <c:v>Junio 2024</c:v>
                </c:pt>
                <c:pt idx="42">
                  <c:v>Julio 2024</c:v>
                </c:pt>
                <c:pt idx="43">
                  <c:v>Agosto 2024</c:v>
                </c:pt>
                <c:pt idx="44">
                  <c:v>Septiembre 2024</c:v>
                </c:pt>
                <c:pt idx="45">
                  <c:v>Octubre 2024</c:v>
                </c:pt>
                <c:pt idx="46">
                  <c:v>Noviembre2024(3)</c:v>
                </c:pt>
                <c:pt idx="47">
                  <c:v>Diciembre 2024(3)</c:v>
                </c:pt>
              </c:strCache>
            </c:strRef>
          </c:cat>
          <c:val>
            <c:numRef>
              <c:f>Pernoctaciones!$D$131:$D$178</c:f>
              <c:numCache>
                <c:formatCode>#,##0_ ;\-#,##0\ </c:formatCode>
                <c:ptCount val="48"/>
                <c:pt idx="0">
                  <c:v>26317</c:v>
                </c:pt>
                <c:pt idx="1">
                  <c:v>28026</c:v>
                </c:pt>
                <c:pt idx="2">
                  <c:v>14944</c:v>
                </c:pt>
                <c:pt idx="3">
                  <c:v>8459</c:v>
                </c:pt>
                <c:pt idx="4">
                  <c:v>4284</c:v>
                </c:pt>
                <c:pt idx="5">
                  <c:v>3100</c:v>
                </c:pt>
                <c:pt idx="6">
                  <c:v>16173</c:v>
                </c:pt>
                <c:pt idx="7">
                  <c:v>11895</c:v>
                </c:pt>
                <c:pt idx="8">
                  <c:v>12448</c:v>
                </c:pt>
                <c:pt idx="9">
                  <c:v>17771</c:v>
                </c:pt>
                <c:pt idx="10">
                  <c:v>18481</c:v>
                </c:pt>
                <c:pt idx="11">
                  <c:v>20581</c:v>
                </c:pt>
                <c:pt idx="12">
                  <c:v>33707</c:v>
                </c:pt>
                <c:pt idx="13">
                  <c:v>39202</c:v>
                </c:pt>
                <c:pt idx="14">
                  <c:v>21614</c:v>
                </c:pt>
                <c:pt idx="15">
                  <c:v>20463</c:v>
                </c:pt>
                <c:pt idx="16">
                  <c:v>12993</c:v>
                </c:pt>
                <c:pt idx="17">
                  <c:v>13975</c:v>
                </c:pt>
                <c:pt idx="18">
                  <c:v>23882</c:v>
                </c:pt>
                <c:pt idx="19">
                  <c:v>16628</c:v>
                </c:pt>
                <c:pt idx="20">
                  <c:v>16118</c:v>
                </c:pt>
                <c:pt idx="21">
                  <c:v>16437</c:v>
                </c:pt>
                <c:pt idx="22">
                  <c:v>15291</c:v>
                </c:pt>
                <c:pt idx="23">
                  <c:v>14919</c:v>
                </c:pt>
                <c:pt idx="24">
                  <c:v>35456</c:v>
                </c:pt>
                <c:pt idx="25">
                  <c:v>40231</c:v>
                </c:pt>
                <c:pt idx="26">
                  <c:v>25403</c:v>
                </c:pt>
                <c:pt idx="27">
                  <c:v>24526</c:v>
                </c:pt>
                <c:pt idx="28">
                  <c:v>19882</c:v>
                </c:pt>
                <c:pt idx="29">
                  <c:v>17770</c:v>
                </c:pt>
                <c:pt idx="30">
                  <c:v>27533</c:v>
                </c:pt>
                <c:pt idx="31">
                  <c:v>22643</c:v>
                </c:pt>
                <c:pt idx="32">
                  <c:v>20698</c:v>
                </c:pt>
                <c:pt idx="33">
                  <c:v>19019</c:v>
                </c:pt>
                <c:pt idx="34">
                  <c:v>24263</c:v>
                </c:pt>
                <c:pt idx="35">
                  <c:v>23460</c:v>
                </c:pt>
                <c:pt idx="36">
                  <c:v>37649</c:v>
                </c:pt>
                <c:pt idx="37">
                  <c:v>38886</c:v>
                </c:pt>
                <c:pt idx="38">
                  <c:v>18231</c:v>
                </c:pt>
                <c:pt idx="39">
                  <c:v>10339</c:v>
                </c:pt>
                <c:pt idx="40">
                  <c:v>9167</c:v>
                </c:pt>
                <c:pt idx="41">
                  <c:v>12184</c:v>
                </c:pt>
                <c:pt idx="42">
                  <c:v>22337</c:v>
                </c:pt>
                <c:pt idx="43">
                  <c:v>13976</c:v>
                </c:pt>
                <c:pt idx="44">
                  <c:v>16097</c:v>
                </c:pt>
                <c:pt idx="45">
                  <c:v>17668</c:v>
                </c:pt>
                <c:pt idx="46">
                  <c:v>20905</c:v>
                </c:pt>
                <c:pt idx="47">
                  <c:v>20430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54E-4D39-8D38-D260F62E56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19727896"/>
        <c:axId val="322148616"/>
        <c:extLst xmlns:c16r2="http://schemas.microsoft.com/office/drawing/2015/06/chart"/>
      </c:lineChart>
      <c:catAx>
        <c:axId val="319727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22148616"/>
        <c:crosses val="autoZero"/>
        <c:auto val="1"/>
        <c:lblAlgn val="ctr"/>
        <c:lblOffset val="100"/>
        <c:noMultiLvlLbl val="1"/>
      </c:catAx>
      <c:valAx>
        <c:axId val="322148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8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 sz="1180" baseline="0"/>
                  <a:t>Noches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#,##0_ ;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197278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8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638175</xdr:colOff>
      <xdr:row>75</xdr:row>
      <xdr:rowOff>152400</xdr:rowOff>
    </xdr:from>
    <xdr:to>
      <xdr:col>3</xdr:col>
      <xdr:colOff>1038225</xdr:colOff>
      <xdr:row>78</xdr:row>
      <xdr:rowOff>38100</xdr:rowOff>
    </xdr:to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 txBox="1"/>
      </xdr:nvSpPr>
      <xdr:spPr>
        <a:xfrm>
          <a:off x="4181475" y="13496925"/>
          <a:ext cx="400050" cy="4667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AR" sz="800"/>
            <a:t>(1)</a:t>
          </a:r>
        </a:p>
      </xdr:txBody>
    </xdr:sp>
    <xdr:clientData/>
  </xdr:twoCellAnchor>
  <xdr:twoCellAnchor>
    <xdr:from>
      <xdr:col>3</xdr:col>
      <xdr:colOff>676275</xdr:colOff>
      <xdr:row>69</xdr:row>
      <xdr:rowOff>180975</xdr:rowOff>
    </xdr:from>
    <xdr:to>
      <xdr:col>3</xdr:col>
      <xdr:colOff>1076325</xdr:colOff>
      <xdr:row>72</xdr:row>
      <xdr:rowOff>133350</xdr:rowOff>
    </xdr:to>
    <xdr:sp macro="" textlink="">
      <xdr:nvSpPr>
        <xdr:cNvPr id="4" name="3 CuadroTexto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 txBox="1"/>
      </xdr:nvSpPr>
      <xdr:spPr>
        <a:xfrm>
          <a:off x="4219575" y="12382500"/>
          <a:ext cx="400050" cy="5238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AR" sz="800"/>
            <a:t>(1)</a:t>
          </a:r>
        </a:p>
      </xdr:txBody>
    </xdr:sp>
    <xdr:clientData/>
  </xdr:twoCellAnchor>
  <xdr:twoCellAnchor>
    <xdr:from>
      <xdr:col>3</xdr:col>
      <xdr:colOff>666750</xdr:colOff>
      <xdr:row>70</xdr:row>
      <xdr:rowOff>171450</xdr:rowOff>
    </xdr:from>
    <xdr:to>
      <xdr:col>3</xdr:col>
      <xdr:colOff>1066800</xdr:colOff>
      <xdr:row>73</xdr:row>
      <xdr:rowOff>66675</xdr:rowOff>
    </xdr:to>
    <xdr:sp macro="" textlink="">
      <xdr:nvSpPr>
        <xdr:cNvPr id="5" name="4 CuadroTexto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 txBox="1"/>
      </xdr:nvSpPr>
      <xdr:spPr>
        <a:xfrm>
          <a:off x="4210050" y="12563475"/>
          <a:ext cx="400050" cy="4667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AR" sz="800"/>
            <a:t>(1)</a:t>
          </a:r>
        </a:p>
      </xdr:txBody>
    </xdr:sp>
    <xdr:clientData/>
  </xdr:twoCellAnchor>
  <xdr:twoCellAnchor>
    <xdr:from>
      <xdr:col>7</xdr:col>
      <xdr:colOff>136072</xdr:colOff>
      <xdr:row>149</xdr:row>
      <xdr:rowOff>125330</xdr:rowOff>
    </xdr:from>
    <xdr:to>
      <xdr:col>23</xdr:col>
      <xdr:colOff>204107</xdr:colOff>
      <xdr:row>177</xdr:row>
      <xdr:rowOff>124734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396876</xdr:colOff>
      <xdr:row>0</xdr:row>
      <xdr:rowOff>147411</xdr:rowOff>
    </xdr:from>
    <xdr:to>
      <xdr:col>2</xdr:col>
      <xdr:colOff>438237</xdr:colOff>
      <xdr:row>5</xdr:row>
      <xdr:rowOff>104268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96876" y="147411"/>
          <a:ext cx="2275200" cy="864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O191"/>
  <sheetViews>
    <sheetView tabSelected="1" zoomScale="84" zoomScaleNormal="84" workbookViewId="0">
      <pane ySplit="10" topLeftCell="A162" activePane="bottomLeft" state="frozen"/>
      <selection pane="bottomLeft" activeCell="N8" sqref="N8"/>
    </sheetView>
  </sheetViews>
  <sheetFormatPr baseColWidth="10" defaultRowHeight="14.25"/>
  <cols>
    <col min="1" max="1" width="23.5703125" style="1" customWidth="1"/>
    <col min="2" max="2" width="9.85546875" style="2" customWidth="1"/>
    <col min="3" max="3" width="17.7109375" style="1" customWidth="1"/>
    <col min="4" max="4" width="16.42578125" style="1" customWidth="1"/>
    <col min="5" max="5" width="4.42578125" style="1" customWidth="1"/>
    <col min="6" max="6" width="19.85546875" style="1" customWidth="1"/>
    <col min="7" max="26" width="11.42578125" style="1"/>
    <col min="27" max="27" width="13" style="1" customWidth="1"/>
    <col min="28" max="257" width="11.42578125" style="1"/>
    <col min="258" max="260" width="17.7109375" style="1" customWidth="1"/>
    <col min="261" max="261" width="16.42578125" style="1" customWidth="1"/>
    <col min="262" max="262" width="30.7109375" style="1" bestFit="1" customWidth="1"/>
    <col min="263" max="513" width="11.42578125" style="1"/>
    <col min="514" max="516" width="17.7109375" style="1" customWidth="1"/>
    <col min="517" max="517" width="16.42578125" style="1" customWidth="1"/>
    <col min="518" max="518" width="30.7109375" style="1" bestFit="1" customWidth="1"/>
    <col min="519" max="769" width="11.42578125" style="1"/>
    <col min="770" max="772" width="17.7109375" style="1" customWidth="1"/>
    <col min="773" max="773" width="16.42578125" style="1" customWidth="1"/>
    <col min="774" max="774" width="30.7109375" style="1" bestFit="1" customWidth="1"/>
    <col min="775" max="1025" width="11.42578125" style="1"/>
    <col min="1026" max="1028" width="17.7109375" style="1" customWidth="1"/>
    <col min="1029" max="1029" width="16.42578125" style="1" customWidth="1"/>
    <col min="1030" max="1030" width="30.7109375" style="1" bestFit="1" customWidth="1"/>
    <col min="1031" max="1281" width="11.42578125" style="1"/>
    <col min="1282" max="1284" width="17.7109375" style="1" customWidth="1"/>
    <col min="1285" max="1285" width="16.42578125" style="1" customWidth="1"/>
    <col min="1286" max="1286" width="30.7109375" style="1" bestFit="1" customWidth="1"/>
    <col min="1287" max="1537" width="11.42578125" style="1"/>
    <col min="1538" max="1540" width="17.7109375" style="1" customWidth="1"/>
    <col min="1541" max="1541" width="16.42578125" style="1" customWidth="1"/>
    <col min="1542" max="1542" width="30.7109375" style="1" bestFit="1" customWidth="1"/>
    <col min="1543" max="1793" width="11.42578125" style="1"/>
    <col min="1794" max="1796" width="17.7109375" style="1" customWidth="1"/>
    <col min="1797" max="1797" width="16.42578125" style="1" customWidth="1"/>
    <col min="1798" max="1798" width="30.7109375" style="1" bestFit="1" customWidth="1"/>
    <col min="1799" max="2049" width="11.42578125" style="1"/>
    <col min="2050" max="2052" width="17.7109375" style="1" customWidth="1"/>
    <col min="2053" max="2053" width="16.42578125" style="1" customWidth="1"/>
    <col min="2054" max="2054" width="30.7109375" style="1" bestFit="1" customWidth="1"/>
    <col min="2055" max="2305" width="11.42578125" style="1"/>
    <col min="2306" max="2308" width="17.7109375" style="1" customWidth="1"/>
    <col min="2309" max="2309" width="16.42578125" style="1" customWidth="1"/>
    <col min="2310" max="2310" width="30.7109375" style="1" bestFit="1" customWidth="1"/>
    <col min="2311" max="2561" width="11.42578125" style="1"/>
    <col min="2562" max="2564" width="17.7109375" style="1" customWidth="1"/>
    <col min="2565" max="2565" width="16.42578125" style="1" customWidth="1"/>
    <col min="2566" max="2566" width="30.7109375" style="1" bestFit="1" customWidth="1"/>
    <col min="2567" max="2817" width="11.42578125" style="1"/>
    <col min="2818" max="2820" width="17.7109375" style="1" customWidth="1"/>
    <col min="2821" max="2821" width="16.42578125" style="1" customWidth="1"/>
    <col min="2822" max="2822" width="30.7109375" style="1" bestFit="1" customWidth="1"/>
    <col min="2823" max="3073" width="11.42578125" style="1"/>
    <col min="3074" max="3076" width="17.7109375" style="1" customWidth="1"/>
    <col min="3077" max="3077" width="16.42578125" style="1" customWidth="1"/>
    <col min="3078" max="3078" width="30.7109375" style="1" bestFit="1" customWidth="1"/>
    <col min="3079" max="3329" width="11.42578125" style="1"/>
    <col min="3330" max="3332" width="17.7109375" style="1" customWidth="1"/>
    <col min="3333" max="3333" width="16.42578125" style="1" customWidth="1"/>
    <col min="3334" max="3334" width="30.7109375" style="1" bestFit="1" customWidth="1"/>
    <col min="3335" max="3585" width="11.42578125" style="1"/>
    <col min="3586" max="3588" width="17.7109375" style="1" customWidth="1"/>
    <col min="3589" max="3589" width="16.42578125" style="1" customWidth="1"/>
    <col min="3590" max="3590" width="30.7109375" style="1" bestFit="1" customWidth="1"/>
    <col min="3591" max="3841" width="11.42578125" style="1"/>
    <col min="3842" max="3844" width="17.7109375" style="1" customWidth="1"/>
    <col min="3845" max="3845" width="16.42578125" style="1" customWidth="1"/>
    <col min="3846" max="3846" width="30.7109375" style="1" bestFit="1" customWidth="1"/>
    <col min="3847" max="4097" width="11.42578125" style="1"/>
    <col min="4098" max="4100" width="17.7109375" style="1" customWidth="1"/>
    <col min="4101" max="4101" width="16.42578125" style="1" customWidth="1"/>
    <col min="4102" max="4102" width="30.7109375" style="1" bestFit="1" customWidth="1"/>
    <col min="4103" max="4353" width="11.42578125" style="1"/>
    <col min="4354" max="4356" width="17.7109375" style="1" customWidth="1"/>
    <col min="4357" max="4357" width="16.42578125" style="1" customWidth="1"/>
    <col min="4358" max="4358" width="30.7109375" style="1" bestFit="1" customWidth="1"/>
    <col min="4359" max="4609" width="11.42578125" style="1"/>
    <col min="4610" max="4612" width="17.7109375" style="1" customWidth="1"/>
    <col min="4613" max="4613" width="16.42578125" style="1" customWidth="1"/>
    <col min="4614" max="4614" width="30.7109375" style="1" bestFit="1" customWidth="1"/>
    <col min="4615" max="4865" width="11.42578125" style="1"/>
    <col min="4866" max="4868" width="17.7109375" style="1" customWidth="1"/>
    <col min="4869" max="4869" width="16.42578125" style="1" customWidth="1"/>
    <col min="4870" max="4870" width="30.7109375" style="1" bestFit="1" customWidth="1"/>
    <col min="4871" max="5121" width="11.42578125" style="1"/>
    <col min="5122" max="5124" width="17.7109375" style="1" customWidth="1"/>
    <col min="5125" max="5125" width="16.42578125" style="1" customWidth="1"/>
    <col min="5126" max="5126" width="30.7109375" style="1" bestFit="1" customWidth="1"/>
    <col min="5127" max="5377" width="11.42578125" style="1"/>
    <col min="5378" max="5380" width="17.7109375" style="1" customWidth="1"/>
    <col min="5381" max="5381" width="16.42578125" style="1" customWidth="1"/>
    <col min="5382" max="5382" width="30.7109375" style="1" bestFit="1" customWidth="1"/>
    <col min="5383" max="5633" width="11.42578125" style="1"/>
    <col min="5634" max="5636" width="17.7109375" style="1" customWidth="1"/>
    <col min="5637" max="5637" width="16.42578125" style="1" customWidth="1"/>
    <col min="5638" max="5638" width="30.7109375" style="1" bestFit="1" customWidth="1"/>
    <col min="5639" max="5889" width="11.42578125" style="1"/>
    <col min="5890" max="5892" width="17.7109375" style="1" customWidth="1"/>
    <col min="5893" max="5893" width="16.42578125" style="1" customWidth="1"/>
    <col min="5894" max="5894" width="30.7109375" style="1" bestFit="1" customWidth="1"/>
    <col min="5895" max="6145" width="11.42578125" style="1"/>
    <col min="6146" max="6148" width="17.7109375" style="1" customWidth="1"/>
    <col min="6149" max="6149" width="16.42578125" style="1" customWidth="1"/>
    <col min="6150" max="6150" width="30.7109375" style="1" bestFit="1" customWidth="1"/>
    <col min="6151" max="6401" width="11.42578125" style="1"/>
    <col min="6402" max="6404" width="17.7109375" style="1" customWidth="1"/>
    <col min="6405" max="6405" width="16.42578125" style="1" customWidth="1"/>
    <col min="6406" max="6406" width="30.7109375" style="1" bestFit="1" customWidth="1"/>
    <col min="6407" max="6657" width="11.42578125" style="1"/>
    <col min="6658" max="6660" width="17.7109375" style="1" customWidth="1"/>
    <col min="6661" max="6661" width="16.42578125" style="1" customWidth="1"/>
    <col min="6662" max="6662" width="30.7109375" style="1" bestFit="1" customWidth="1"/>
    <col min="6663" max="6913" width="11.42578125" style="1"/>
    <col min="6914" max="6916" width="17.7109375" style="1" customWidth="1"/>
    <col min="6917" max="6917" width="16.42578125" style="1" customWidth="1"/>
    <col min="6918" max="6918" width="30.7109375" style="1" bestFit="1" customWidth="1"/>
    <col min="6919" max="7169" width="11.42578125" style="1"/>
    <col min="7170" max="7172" width="17.7109375" style="1" customWidth="1"/>
    <col min="7173" max="7173" width="16.42578125" style="1" customWidth="1"/>
    <col min="7174" max="7174" width="30.7109375" style="1" bestFit="1" customWidth="1"/>
    <col min="7175" max="7425" width="11.42578125" style="1"/>
    <col min="7426" max="7428" width="17.7109375" style="1" customWidth="1"/>
    <col min="7429" max="7429" width="16.42578125" style="1" customWidth="1"/>
    <col min="7430" max="7430" width="30.7109375" style="1" bestFit="1" customWidth="1"/>
    <col min="7431" max="7681" width="11.42578125" style="1"/>
    <col min="7682" max="7684" width="17.7109375" style="1" customWidth="1"/>
    <col min="7685" max="7685" width="16.42578125" style="1" customWidth="1"/>
    <col min="7686" max="7686" width="30.7109375" style="1" bestFit="1" customWidth="1"/>
    <col min="7687" max="7937" width="11.42578125" style="1"/>
    <col min="7938" max="7940" width="17.7109375" style="1" customWidth="1"/>
    <col min="7941" max="7941" width="16.42578125" style="1" customWidth="1"/>
    <col min="7942" max="7942" width="30.7109375" style="1" bestFit="1" customWidth="1"/>
    <col min="7943" max="8193" width="11.42578125" style="1"/>
    <col min="8194" max="8196" width="17.7109375" style="1" customWidth="1"/>
    <col min="8197" max="8197" width="16.42578125" style="1" customWidth="1"/>
    <col min="8198" max="8198" width="30.7109375" style="1" bestFit="1" customWidth="1"/>
    <col min="8199" max="8449" width="11.42578125" style="1"/>
    <col min="8450" max="8452" width="17.7109375" style="1" customWidth="1"/>
    <col min="8453" max="8453" width="16.42578125" style="1" customWidth="1"/>
    <col min="8454" max="8454" width="30.7109375" style="1" bestFit="1" customWidth="1"/>
    <col min="8455" max="8705" width="11.42578125" style="1"/>
    <col min="8706" max="8708" width="17.7109375" style="1" customWidth="1"/>
    <col min="8709" max="8709" width="16.42578125" style="1" customWidth="1"/>
    <col min="8710" max="8710" width="30.7109375" style="1" bestFit="1" customWidth="1"/>
    <col min="8711" max="8961" width="11.42578125" style="1"/>
    <col min="8962" max="8964" width="17.7109375" style="1" customWidth="1"/>
    <col min="8965" max="8965" width="16.42578125" style="1" customWidth="1"/>
    <col min="8966" max="8966" width="30.7109375" style="1" bestFit="1" customWidth="1"/>
    <col min="8967" max="9217" width="11.42578125" style="1"/>
    <col min="9218" max="9220" width="17.7109375" style="1" customWidth="1"/>
    <col min="9221" max="9221" width="16.42578125" style="1" customWidth="1"/>
    <col min="9222" max="9222" width="30.7109375" style="1" bestFit="1" customWidth="1"/>
    <col min="9223" max="9473" width="11.42578125" style="1"/>
    <col min="9474" max="9476" width="17.7109375" style="1" customWidth="1"/>
    <col min="9477" max="9477" width="16.42578125" style="1" customWidth="1"/>
    <col min="9478" max="9478" width="30.7109375" style="1" bestFit="1" customWidth="1"/>
    <col min="9479" max="9729" width="11.42578125" style="1"/>
    <col min="9730" max="9732" width="17.7109375" style="1" customWidth="1"/>
    <col min="9733" max="9733" width="16.42578125" style="1" customWidth="1"/>
    <col min="9734" max="9734" width="30.7109375" style="1" bestFit="1" customWidth="1"/>
    <col min="9735" max="9985" width="11.42578125" style="1"/>
    <col min="9986" max="9988" width="17.7109375" style="1" customWidth="1"/>
    <col min="9989" max="9989" width="16.42578125" style="1" customWidth="1"/>
    <col min="9990" max="9990" width="30.7109375" style="1" bestFit="1" customWidth="1"/>
    <col min="9991" max="10241" width="11.42578125" style="1"/>
    <col min="10242" max="10244" width="17.7109375" style="1" customWidth="1"/>
    <col min="10245" max="10245" width="16.42578125" style="1" customWidth="1"/>
    <col min="10246" max="10246" width="30.7109375" style="1" bestFit="1" customWidth="1"/>
    <col min="10247" max="10497" width="11.42578125" style="1"/>
    <col min="10498" max="10500" width="17.7109375" style="1" customWidth="1"/>
    <col min="10501" max="10501" width="16.42578125" style="1" customWidth="1"/>
    <col min="10502" max="10502" width="30.7109375" style="1" bestFit="1" customWidth="1"/>
    <col min="10503" max="10753" width="11.42578125" style="1"/>
    <col min="10754" max="10756" width="17.7109375" style="1" customWidth="1"/>
    <col min="10757" max="10757" width="16.42578125" style="1" customWidth="1"/>
    <col min="10758" max="10758" width="30.7109375" style="1" bestFit="1" customWidth="1"/>
    <col min="10759" max="11009" width="11.42578125" style="1"/>
    <col min="11010" max="11012" width="17.7109375" style="1" customWidth="1"/>
    <col min="11013" max="11013" width="16.42578125" style="1" customWidth="1"/>
    <col min="11014" max="11014" width="30.7109375" style="1" bestFit="1" customWidth="1"/>
    <col min="11015" max="11265" width="11.42578125" style="1"/>
    <col min="11266" max="11268" width="17.7109375" style="1" customWidth="1"/>
    <col min="11269" max="11269" width="16.42578125" style="1" customWidth="1"/>
    <col min="11270" max="11270" width="30.7109375" style="1" bestFit="1" customWidth="1"/>
    <col min="11271" max="11521" width="11.42578125" style="1"/>
    <col min="11522" max="11524" width="17.7109375" style="1" customWidth="1"/>
    <col min="11525" max="11525" width="16.42578125" style="1" customWidth="1"/>
    <col min="11526" max="11526" width="30.7109375" style="1" bestFit="1" customWidth="1"/>
    <col min="11527" max="11777" width="11.42578125" style="1"/>
    <col min="11778" max="11780" width="17.7109375" style="1" customWidth="1"/>
    <col min="11781" max="11781" width="16.42578125" style="1" customWidth="1"/>
    <col min="11782" max="11782" width="30.7109375" style="1" bestFit="1" customWidth="1"/>
    <col min="11783" max="12033" width="11.42578125" style="1"/>
    <col min="12034" max="12036" width="17.7109375" style="1" customWidth="1"/>
    <col min="12037" max="12037" width="16.42578125" style="1" customWidth="1"/>
    <col min="12038" max="12038" width="30.7109375" style="1" bestFit="1" customWidth="1"/>
    <col min="12039" max="12289" width="11.42578125" style="1"/>
    <col min="12290" max="12292" width="17.7109375" style="1" customWidth="1"/>
    <col min="12293" max="12293" width="16.42578125" style="1" customWidth="1"/>
    <col min="12294" max="12294" width="30.7109375" style="1" bestFit="1" customWidth="1"/>
    <col min="12295" max="12545" width="11.42578125" style="1"/>
    <col min="12546" max="12548" width="17.7109375" style="1" customWidth="1"/>
    <col min="12549" max="12549" width="16.42578125" style="1" customWidth="1"/>
    <col min="12550" max="12550" width="30.7109375" style="1" bestFit="1" customWidth="1"/>
    <col min="12551" max="12801" width="11.42578125" style="1"/>
    <col min="12802" max="12804" width="17.7109375" style="1" customWidth="1"/>
    <col min="12805" max="12805" width="16.42578125" style="1" customWidth="1"/>
    <col min="12806" max="12806" width="30.7109375" style="1" bestFit="1" customWidth="1"/>
    <col min="12807" max="13057" width="11.42578125" style="1"/>
    <col min="13058" max="13060" width="17.7109375" style="1" customWidth="1"/>
    <col min="13061" max="13061" width="16.42578125" style="1" customWidth="1"/>
    <col min="13062" max="13062" width="30.7109375" style="1" bestFit="1" customWidth="1"/>
    <col min="13063" max="13313" width="11.42578125" style="1"/>
    <col min="13314" max="13316" width="17.7109375" style="1" customWidth="1"/>
    <col min="13317" max="13317" width="16.42578125" style="1" customWidth="1"/>
    <col min="13318" max="13318" width="30.7109375" style="1" bestFit="1" customWidth="1"/>
    <col min="13319" max="13569" width="11.42578125" style="1"/>
    <col min="13570" max="13572" width="17.7109375" style="1" customWidth="1"/>
    <col min="13573" max="13573" width="16.42578125" style="1" customWidth="1"/>
    <col min="13574" max="13574" width="30.7109375" style="1" bestFit="1" customWidth="1"/>
    <col min="13575" max="13825" width="11.42578125" style="1"/>
    <col min="13826" max="13828" width="17.7109375" style="1" customWidth="1"/>
    <col min="13829" max="13829" width="16.42578125" style="1" customWidth="1"/>
    <col min="13830" max="13830" width="30.7109375" style="1" bestFit="1" customWidth="1"/>
    <col min="13831" max="14081" width="11.42578125" style="1"/>
    <col min="14082" max="14084" width="17.7109375" style="1" customWidth="1"/>
    <col min="14085" max="14085" width="16.42578125" style="1" customWidth="1"/>
    <col min="14086" max="14086" width="30.7109375" style="1" bestFit="1" customWidth="1"/>
    <col min="14087" max="14337" width="11.42578125" style="1"/>
    <col min="14338" max="14340" width="17.7109375" style="1" customWidth="1"/>
    <col min="14341" max="14341" width="16.42578125" style="1" customWidth="1"/>
    <col min="14342" max="14342" width="30.7109375" style="1" bestFit="1" customWidth="1"/>
    <col min="14343" max="14593" width="11.42578125" style="1"/>
    <col min="14594" max="14596" width="17.7109375" style="1" customWidth="1"/>
    <col min="14597" max="14597" width="16.42578125" style="1" customWidth="1"/>
    <col min="14598" max="14598" width="30.7109375" style="1" bestFit="1" customWidth="1"/>
    <col min="14599" max="14849" width="11.42578125" style="1"/>
    <col min="14850" max="14852" width="17.7109375" style="1" customWidth="1"/>
    <col min="14853" max="14853" width="16.42578125" style="1" customWidth="1"/>
    <col min="14854" max="14854" width="30.7109375" style="1" bestFit="1" customWidth="1"/>
    <col min="14855" max="15105" width="11.42578125" style="1"/>
    <col min="15106" max="15108" width="17.7109375" style="1" customWidth="1"/>
    <col min="15109" max="15109" width="16.42578125" style="1" customWidth="1"/>
    <col min="15110" max="15110" width="30.7109375" style="1" bestFit="1" customWidth="1"/>
    <col min="15111" max="15361" width="11.42578125" style="1"/>
    <col min="15362" max="15364" width="17.7109375" style="1" customWidth="1"/>
    <col min="15365" max="15365" width="16.42578125" style="1" customWidth="1"/>
    <col min="15366" max="15366" width="30.7109375" style="1" bestFit="1" customWidth="1"/>
    <col min="15367" max="15617" width="11.42578125" style="1"/>
    <col min="15618" max="15620" width="17.7109375" style="1" customWidth="1"/>
    <col min="15621" max="15621" width="16.42578125" style="1" customWidth="1"/>
    <col min="15622" max="15622" width="30.7109375" style="1" bestFit="1" customWidth="1"/>
    <col min="15623" max="15873" width="11.42578125" style="1"/>
    <col min="15874" max="15876" width="17.7109375" style="1" customWidth="1"/>
    <col min="15877" max="15877" width="16.42578125" style="1" customWidth="1"/>
    <col min="15878" max="15878" width="30.7109375" style="1" bestFit="1" customWidth="1"/>
    <col min="15879" max="16129" width="11.42578125" style="1"/>
    <col min="16130" max="16132" width="17.7109375" style="1" customWidth="1"/>
    <col min="16133" max="16133" width="16.42578125" style="1" customWidth="1"/>
    <col min="16134" max="16134" width="30.7109375" style="1" bestFit="1" customWidth="1"/>
    <col min="16135" max="16384" width="11.42578125" style="1"/>
  </cols>
  <sheetData>
    <row r="8" spans="1:9" ht="48" customHeight="1">
      <c r="A8" s="51" t="s">
        <v>186</v>
      </c>
      <c r="B8" s="51"/>
      <c r="C8" s="51"/>
      <c r="D8" s="51"/>
      <c r="E8" s="51"/>
      <c r="F8" s="51"/>
      <c r="I8" s="3"/>
    </row>
    <row r="9" spans="1:9" ht="18.75">
      <c r="A9" s="4"/>
      <c r="B9" s="5"/>
      <c r="C9" s="4"/>
      <c r="D9" s="4"/>
      <c r="E9" s="4"/>
      <c r="F9" s="4"/>
    </row>
    <row r="10" spans="1:9" ht="38.25">
      <c r="A10" s="6" t="s">
        <v>0</v>
      </c>
      <c r="B10" s="7" t="s">
        <v>1</v>
      </c>
      <c r="C10" s="8" t="s">
        <v>2</v>
      </c>
      <c r="D10" s="9" t="s">
        <v>3</v>
      </c>
      <c r="E10" s="9"/>
      <c r="F10" s="8" t="s">
        <v>2</v>
      </c>
      <c r="G10" s="10"/>
    </row>
    <row r="11" spans="1:9" ht="15">
      <c r="A11" s="11" t="s">
        <v>8</v>
      </c>
      <c r="B11" s="12">
        <v>24794</v>
      </c>
      <c r="C11" s="13" t="s">
        <v>4</v>
      </c>
      <c r="D11" s="14">
        <v>52344</v>
      </c>
      <c r="E11" s="14"/>
      <c r="F11" s="13" t="s">
        <v>4</v>
      </c>
      <c r="G11" s="10"/>
    </row>
    <row r="12" spans="1:9" ht="15">
      <c r="A12" s="11" t="s">
        <v>9</v>
      </c>
      <c r="B12" s="12">
        <v>25272</v>
      </c>
      <c r="C12" s="15">
        <f>(B12-B11)/B11</f>
        <v>1.9278857788174557E-2</v>
      </c>
      <c r="D12" s="14">
        <v>59787</v>
      </c>
      <c r="E12" s="14"/>
      <c r="F12" s="15">
        <f>(D12-D11)/D11</f>
        <v>0.1421939477303989</v>
      </c>
      <c r="G12" s="10"/>
    </row>
    <row r="13" spans="1:9" ht="15">
      <c r="A13" s="11" t="s">
        <v>10</v>
      </c>
      <c r="B13" s="12">
        <v>24472</v>
      </c>
      <c r="C13" s="15">
        <f t="shared" ref="C13:C35" si="0">(B13-B12)/B12</f>
        <v>-3.1655587211142769E-2</v>
      </c>
      <c r="D13" s="14">
        <v>27771</v>
      </c>
      <c r="E13" s="14"/>
      <c r="F13" s="15">
        <f t="shared" ref="F13:F35" si="1">(D13-D12)/D12</f>
        <v>-0.53550102865171356</v>
      </c>
      <c r="G13" s="10"/>
    </row>
    <row r="14" spans="1:9" ht="15">
      <c r="A14" s="11" t="s">
        <v>11</v>
      </c>
      <c r="B14" s="12">
        <v>24032</v>
      </c>
      <c r="C14" s="15">
        <f t="shared" si="0"/>
        <v>-1.7979731938542007E-2</v>
      </c>
      <c r="D14" s="14">
        <v>20500</v>
      </c>
      <c r="E14" s="14"/>
      <c r="F14" s="15">
        <f t="shared" si="1"/>
        <v>-0.26181988405170864</v>
      </c>
      <c r="G14" s="10"/>
    </row>
    <row r="15" spans="1:9" ht="15">
      <c r="A15" s="11" t="s">
        <v>12</v>
      </c>
      <c r="B15" s="12">
        <v>21604</v>
      </c>
      <c r="C15" s="15">
        <f t="shared" si="0"/>
        <v>-0.10103195739014648</v>
      </c>
      <c r="D15" s="14">
        <v>13124</v>
      </c>
      <c r="E15" s="14"/>
      <c r="F15" s="15">
        <f t="shared" si="1"/>
        <v>-0.35980487804878047</v>
      </c>
      <c r="G15" s="10"/>
    </row>
    <row r="16" spans="1:9" ht="15">
      <c r="A16" s="11" t="s">
        <v>13</v>
      </c>
      <c r="B16" s="12">
        <v>22418</v>
      </c>
      <c r="C16" s="15">
        <f t="shared" si="0"/>
        <v>3.7678207739307537E-2</v>
      </c>
      <c r="D16" s="14">
        <v>10917</v>
      </c>
      <c r="E16" s="14"/>
      <c r="F16" s="15">
        <f t="shared" si="1"/>
        <v>-0.16816519353855533</v>
      </c>
      <c r="G16" s="10"/>
    </row>
    <row r="17" spans="1:10" ht="15">
      <c r="A17" s="11" t="s">
        <v>14</v>
      </c>
      <c r="B17" s="12">
        <v>26596</v>
      </c>
      <c r="C17" s="15">
        <f t="shared" si="0"/>
        <v>0.1863680970648586</v>
      </c>
      <c r="D17" s="14">
        <v>18433</v>
      </c>
      <c r="E17" s="14"/>
      <c r="F17" s="15">
        <f t="shared" si="1"/>
        <v>0.6884675277090776</v>
      </c>
      <c r="G17" s="10"/>
    </row>
    <row r="18" spans="1:10" ht="15">
      <c r="A18" s="11" t="s">
        <v>15</v>
      </c>
      <c r="B18" s="12">
        <v>23390</v>
      </c>
      <c r="C18" s="15">
        <f t="shared" si="0"/>
        <v>-0.12054444277334937</v>
      </c>
      <c r="D18" s="14">
        <v>16080</v>
      </c>
      <c r="E18" s="14"/>
      <c r="F18" s="15">
        <f t="shared" si="1"/>
        <v>-0.12765149460207237</v>
      </c>
      <c r="G18" s="10"/>
    </row>
    <row r="19" spans="1:10" ht="15">
      <c r="A19" s="11" t="s">
        <v>16</v>
      </c>
      <c r="B19" s="12">
        <v>24750</v>
      </c>
      <c r="C19" s="15">
        <f t="shared" si="0"/>
        <v>5.8144506199230443E-2</v>
      </c>
      <c r="D19" s="14">
        <v>16678</v>
      </c>
      <c r="E19" s="14"/>
      <c r="F19" s="15">
        <f t="shared" si="1"/>
        <v>3.7189054726368159E-2</v>
      </c>
      <c r="G19" s="10"/>
    </row>
    <row r="20" spans="1:10" ht="15">
      <c r="A20" s="11" t="s">
        <v>17</v>
      </c>
      <c r="B20" s="12">
        <v>25464</v>
      </c>
      <c r="C20" s="15">
        <f t="shared" si="0"/>
        <v>2.8848484848484849E-2</v>
      </c>
      <c r="D20" s="14">
        <v>16018</v>
      </c>
      <c r="E20" s="14"/>
      <c r="F20" s="15">
        <f t="shared" si="1"/>
        <v>-3.9573090298596951E-2</v>
      </c>
      <c r="G20" s="10"/>
    </row>
    <row r="21" spans="1:10" ht="15">
      <c r="A21" s="11" t="s">
        <v>18</v>
      </c>
      <c r="B21" s="12">
        <v>25888</v>
      </c>
      <c r="C21" s="15">
        <f t="shared" si="0"/>
        <v>1.665095821551995E-2</v>
      </c>
      <c r="D21" s="14">
        <v>16419</v>
      </c>
      <c r="E21" s="14"/>
      <c r="F21" s="15">
        <f t="shared" si="1"/>
        <v>2.5034336371581971E-2</v>
      </c>
      <c r="G21" s="10"/>
    </row>
    <row r="22" spans="1:10" ht="15">
      <c r="A22" s="11" t="s">
        <v>19</v>
      </c>
      <c r="B22" s="12">
        <v>25582</v>
      </c>
      <c r="C22" s="15">
        <f t="shared" si="0"/>
        <v>-1.1820148331273176E-2</v>
      </c>
      <c r="D22" s="14">
        <v>17333</v>
      </c>
      <c r="E22" s="14"/>
      <c r="F22" s="15">
        <f t="shared" si="1"/>
        <v>5.5667214812107922E-2</v>
      </c>
      <c r="G22" s="10"/>
    </row>
    <row r="23" spans="1:10" ht="15">
      <c r="A23" s="11" t="s">
        <v>20</v>
      </c>
      <c r="B23" s="12">
        <f>1134+29878</f>
        <v>31012</v>
      </c>
      <c r="C23" s="15">
        <f t="shared" si="0"/>
        <v>0.21225861934172466</v>
      </c>
      <c r="D23" s="14">
        <f>1941+51501</f>
        <v>53442</v>
      </c>
      <c r="E23" s="14"/>
      <c r="F23" s="15">
        <f t="shared" si="1"/>
        <v>2.0832516009923268</v>
      </c>
      <c r="G23" s="10"/>
    </row>
    <row r="24" spans="1:10" ht="15">
      <c r="A24" s="11" t="s">
        <v>21</v>
      </c>
      <c r="B24" s="12">
        <f>27841+1347</f>
        <v>29188</v>
      </c>
      <c r="C24" s="15">
        <f t="shared" si="0"/>
        <v>-5.881594221591642E-2</v>
      </c>
      <c r="D24" s="14">
        <f>58929+1598</f>
        <v>60527</v>
      </c>
      <c r="E24" s="14"/>
      <c r="F24" s="15">
        <f t="shared" si="1"/>
        <v>0.13257363122637625</v>
      </c>
      <c r="G24" s="10"/>
    </row>
    <row r="25" spans="1:10" ht="15">
      <c r="A25" s="11" t="s">
        <v>22</v>
      </c>
      <c r="B25" s="12">
        <f>26086+678</f>
        <v>26764</v>
      </c>
      <c r="C25" s="15">
        <f t="shared" si="0"/>
        <v>-8.304782787446896E-2</v>
      </c>
      <c r="D25" s="14">
        <f>31336+775</f>
        <v>32111</v>
      </c>
      <c r="E25" s="14"/>
      <c r="F25" s="15">
        <f t="shared" si="1"/>
        <v>-0.46947643200555123</v>
      </c>
      <c r="G25" s="10"/>
    </row>
    <row r="26" spans="1:10" ht="15">
      <c r="A26" s="11" t="s">
        <v>23</v>
      </c>
      <c r="B26" s="16">
        <v>29231</v>
      </c>
      <c r="C26" s="15">
        <f t="shared" si="0"/>
        <v>9.2176057390524591E-2</v>
      </c>
      <c r="D26" s="17">
        <v>23759</v>
      </c>
      <c r="E26" s="17"/>
      <c r="F26" s="15">
        <f t="shared" si="1"/>
        <v>-0.2600977858054872</v>
      </c>
      <c r="G26" s="10"/>
    </row>
    <row r="27" spans="1:10" ht="15">
      <c r="A27" s="11" t="s">
        <v>24</v>
      </c>
      <c r="B27" s="16">
        <v>17793</v>
      </c>
      <c r="C27" s="15">
        <f t="shared" si="0"/>
        <v>-0.39129691081386198</v>
      </c>
      <c r="D27" s="17">
        <v>15212</v>
      </c>
      <c r="E27" s="17"/>
      <c r="F27" s="15">
        <f t="shared" si="1"/>
        <v>-0.35973736268361461</v>
      </c>
      <c r="G27" s="10"/>
    </row>
    <row r="28" spans="1:10" ht="15">
      <c r="A28" s="11" t="s">
        <v>25</v>
      </c>
      <c r="B28" s="16">
        <v>19133</v>
      </c>
      <c r="C28" s="15">
        <f t="shared" si="0"/>
        <v>7.5310515371213402E-2</v>
      </c>
      <c r="D28" s="17">
        <v>12239</v>
      </c>
      <c r="E28" s="17"/>
      <c r="F28" s="15">
        <f t="shared" si="1"/>
        <v>-0.19543781225348408</v>
      </c>
      <c r="G28" s="10"/>
    </row>
    <row r="29" spans="1:10" ht="15">
      <c r="A29" s="11" t="s">
        <v>26</v>
      </c>
      <c r="B29" s="16">
        <f>23706+439</f>
        <v>24145</v>
      </c>
      <c r="C29" s="15">
        <f t="shared" si="0"/>
        <v>0.26195578320179796</v>
      </c>
      <c r="D29" s="17">
        <f>19621+719</f>
        <v>20340</v>
      </c>
      <c r="E29" s="17"/>
      <c r="F29" s="15">
        <f t="shared" si="1"/>
        <v>0.66190048206552821</v>
      </c>
      <c r="G29" s="10"/>
    </row>
    <row r="30" spans="1:10" ht="15" customHeight="1">
      <c r="A30" s="11" t="s">
        <v>27</v>
      </c>
      <c r="B30" s="16">
        <f>18611+340</f>
        <v>18951</v>
      </c>
      <c r="C30" s="15">
        <f t="shared" si="0"/>
        <v>-0.21511700144957549</v>
      </c>
      <c r="D30" s="17">
        <f>11943+527</f>
        <v>12470</v>
      </c>
      <c r="E30" s="17"/>
      <c r="F30" s="15">
        <f t="shared" si="1"/>
        <v>-0.38692232055063913</v>
      </c>
      <c r="G30" s="18"/>
      <c r="H30" s="19"/>
      <c r="I30" s="19"/>
      <c r="J30" s="19"/>
    </row>
    <row r="31" spans="1:10" ht="15" customHeight="1">
      <c r="A31" s="11" t="s">
        <v>28</v>
      </c>
      <c r="B31" s="16">
        <f>18765+575</f>
        <v>19340</v>
      </c>
      <c r="C31" s="15">
        <f t="shared" si="0"/>
        <v>2.0526621286475647E-2</v>
      </c>
      <c r="D31" s="17">
        <f>13649+566</f>
        <v>14215</v>
      </c>
      <c r="E31" s="17"/>
      <c r="F31" s="15">
        <f t="shared" si="1"/>
        <v>0.13993584603047313</v>
      </c>
      <c r="G31" s="18"/>
      <c r="H31" s="19"/>
      <c r="I31" s="19"/>
      <c r="J31" s="19"/>
    </row>
    <row r="32" spans="1:10" ht="15" customHeight="1">
      <c r="A32" s="11" t="s">
        <v>29</v>
      </c>
      <c r="B32" s="16">
        <f>21552+2221</f>
        <v>23773</v>
      </c>
      <c r="C32" s="15">
        <f t="shared" si="0"/>
        <v>0.22921406411582212</v>
      </c>
      <c r="D32" s="17">
        <v>17380</v>
      </c>
      <c r="E32" s="17"/>
      <c r="F32" s="15">
        <f t="shared" si="1"/>
        <v>0.22265212803376716</v>
      </c>
      <c r="G32" s="10"/>
      <c r="I32" s="20"/>
    </row>
    <row r="33" spans="1:8" ht="15" customHeight="1">
      <c r="A33" s="11" t="s">
        <v>30</v>
      </c>
      <c r="B33" s="16">
        <f>24919+1727</f>
        <v>26646</v>
      </c>
      <c r="C33" s="15">
        <f t="shared" si="0"/>
        <v>0.12085138602616413</v>
      </c>
      <c r="D33" s="17">
        <v>15223</v>
      </c>
      <c r="E33" s="17"/>
      <c r="F33" s="15">
        <f t="shared" si="1"/>
        <v>-0.12410817031070195</v>
      </c>
      <c r="G33" s="10"/>
    </row>
    <row r="34" spans="1:8" ht="15" customHeight="1">
      <c r="A34" s="11" t="s">
        <v>31</v>
      </c>
      <c r="B34" s="16">
        <f>18011+333</f>
        <v>18344</v>
      </c>
      <c r="C34" s="15">
        <f t="shared" si="0"/>
        <v>-0.31156646400960747</v>
      </c>
      <c r="D34" s="17">
        <v>15431</v>
      </c>
      <c r="E34" s="17"/>
      <c r="F34" s="15">
        <f t="shared" si="1"/>
        <v>1.3663535439795047E-2</v>
      </c>
      <c r="G34" s="10"/>
    </row>
    <row r="35" spans="1:8" ht="15" customHeight="1">
      <c r="A35" s="11" t="s">
        <v>32</v>
      </c>
      <c r="B35" s="16">
        <f>21221+475</f>
        <v>21696</v>
      </c>
      <c r="C35" s="15">
        <f t="shared" si="0"/>
        <v>0.18273004797208897</v>
      </c>
      <c r="D35" s="17">
        <v>41306</v>
      </c>
      <c r="E35" s="17"/>
      <c r="F35" s="15">
        <f t="shared" si="1"/>
        <v>1.6768193895405352</v>
      </c>
      <c r="G35" s="10"/>
    </row>
    <row r="36" spans="1:8" ht="15" customHeight="1">
      <c r="A36" s="11" t="s">
        <v>33</v>
      </c>
      <c r="B36" s="16">
        <f>18173+593</f>
        <v>18766</v>
      </c>
      <c r="C36" s="15">
        <f>(B36-B35)/B35</f>
        <v>-0.13504793510324484</v>
      </c>
      <c r="D36" s="17">
        <v>40745</v>
      </c>
      <c r="E36" s="17"/>
      <c r="F36" s="15">
        <f>(D36-D35)/D35</f>
        <v>-1.3581562000677868E-2</v>
      </c>
      <c r="G36" s="10"/>
    </row>
    <row r="37" spans="1:8" ht="15" customHeight="1">
      <c r="A37" s="11" t="s">
        <v>34</v>
      </c>
      <c r="B37" s="16">
        <f>18152+386</f>
        <v>18538</v>
      </c>
      <c r="C37" s="15">
        <f t="shared" ref="C37:C59" si="2">(B37-B36)/B36</f>
        <v>-1.2149632313758926E-2</v>
      </c>
      <c r="D37" s="17">
        <v>20677</v>
      </c>
      <c r="E37" s="17"/>
      <c r="F37" s="15">
        <f t="shared" ref="F37:F70" si="3">(D37-D36)/D36</f>
        <v>-0.49252669039145908</v>
      </c>
      <c r="G37" s="10"/>
    </row>
    <row r="38" spans="1:8" ht="15" customHeight="1">
      <c r="A38" s="11" t="s">
        <v>35</v>
      </c>
      <c r="B38" s="16">
        <v>17119</v>
      </c>
      <c r="C38" s="15">
        <f t="shared" si="2"/>
        <v>-7.6545474161182431E-2</v>
      </c>
      <c r="D38" s="17">
        <v>10564</v>
      </c>
      <c r="E38" s="17"/>
      <c r="F38" s="15">
        <f t="shared" si="3"/>
        <v>-0.48909416259612132</v>
      </c>
      <c r="G38" s="10"/>
    </row>
    <row r="39" spans="1:8" ht="15" customHeight="1">
      <c r="A39" s="11" t="s">
        <v>36</v>
      </c>
      <c r="B39" s="16">
        <f>20319+410</f>
        <v>20729</v>
      </c>
      <c r="C39" s="15">
        <f t="shared" si="2"/>
        <v>0.21087680355160932</v>
      </c>
      <c r="D39" s="17">
        <v>10778</v>
      </c>
      <c r="E39" s="17"/>
      <c r="F39" s="15">
        <f t="shared" si="3"/>
        <v>2.0257478227943961E-2</v>
      </c>
      <c r="G39" s="10"/>
    </row>
    <row r="40" spans="1:8" ht="15" customHeight="1">
      <c r="A40" s="11" t="s">
        <v>37</v>
      </c>
      <c r="B40" s="16">
        <f>22193+467</f>
        <v>22660</v>
      </c>
      <c r="C40" s="15">
        <f t="shared" si="2"/>
        <v>9.3154517825268943E-2</v>
      </c>
      <c r="D40" s="17">
        <v>11352</v>
      </c>
      <c r="E40" s="17"/>
      <c r="F40" s="15">
        <f t="shared" si="3"/>
        <v>5.3256633883837445E-2</v>
      </c>
      <c r="G40" s="10"/>
    </row>
    <row r="41" spans="1:8" ht="15" customHeight="1">
      <c r="A41" s="11" t="s">
        <v>38</v>
      </c>
      <c r="B41" s="16">
        <v>26717</v>
      </c>
      <c r="C41" s="15">
        <f t="shared" si="2"/>
        <v>0.17903795233892322</v>
      </c>
      <c r="D41" s="17">
        <v>15109</v>
      </c>
      <c r="E41" s="17"/>
      <c r="F41" s="15">
        <f t="shared" si="3"/>
        <v>0.33095489781536291</v>
      </c>
      <c r="G41" s="10"/>
    </row>
    <row r="42" spans="1:8" ht="15" customHeight="1">
      <c r="A42" s="11" t="s">
        <v>39</v>
      </c>
      <c r="B42" s="16">
        <v>20360</v>
      </c>
      <c r="C42" s="15">
        <f t="shared" si="2"/>
        <v>-0.23793839128644684</v>
      </c>
      <c r="D42" s="17">
        <v>10123</v>
      </c>
      <c r="E42" s="17"/>
      <c r="F42" s="15">
        <f t="shared" si="3"/>
        <v>-0.33000198557151367</v>
      </c>
      <c r="G42" s="10"/>
    </row>
    <row r="43" spans="1:8" ht="15" customHeight="1">
      <c r="A43" s="11" t="s">
        <v>40</v>
      </c>
      <c r="B43" s="16">
        <v>25617</v>
      </c>
      <c r="C43" s="15">
        <f t="shared" si="2"/>
        <v>0.25820235756385068</v>
      </c>
      <c r="D43" s="17">
        <v>11240</v>
      </c>
      <c r="E43" s="17"/>
      <c r="F43" s="15">
        <f t="shared" si="3"/>
        <v>0.11034278375975501</v>
      </c>
      <c r="G43" s="10"/>
    </row>
    <row r="44" spans="1:8" ht="15" customHeight="1">
      <c r="A44" s="11" t="s">
        <v>41</v>
      </c>
      <c r="B44" s="16">
        <f>24566+478</f>
        <v>25044</v>
      </c>
      <c r="C44" s="15">
        <f t="shared" si="2"/>
        <v>-2.2367958777374401E-2</v>
      </c>
      <c r="D44" s="17">
        <f>11893+970</f>
        <v>12863</v>
      </c>
      <c r="E44" s="17"/>
      <c r="F44" s="15">
        <f t="shared" si="3"/>
        <v>0.14439501779359432</v>
      </c>
      <c r="G44" s="10"/>
    </row>
    <row r="45" spans="1:8" ht="15" customHeight="1">
      <c r="A45" s="11" t="s">
        <v>42</v>
      </c>
      <c r="B45" s="16">
        <v>21089</v>
      </c>
      <c r="C45" s="15">
        <f t="shared" si="2"/>
        <v>-0.15792205717936431</v>
      </c>
      <c r="D45" s="17">
        <v>14932</v>
      </c>
      <c r="E45" s="17"/>
      <c r="F45" s="15">
        <f t="shared" si="3"/>
        <v>0.16084894659099744</v>
      </c>
      <c r="G45" s="10"/>
    </row>
    <row r="46" spans="1:8" ht="15" customHeight="1">
      <c r="A46" s="11" t="s">
        <v>43</v>
      </c>
      <c r="B46" s="16">
        <f>19162+273</f>
        <v>19435</v>
      </c>
      <c r="C46" s="15">
        <f t="shared" si="2"/>
        <v>-7.8429513016264399E-2</v>
      </c>
      <c r="D46" s="17">
        <f>12314+909</f>
        <v>13223</v>
      </c>
      <c r="E46" s="17"/>
      <c r="F46" s="15">
        <f t="shared" si="3"/>
        <v>-0.1144521832306456</v>
      </c>
      <c r="G46" s="10"/>
    </row>
    <row r="47" spans="1:8" ht="15" customHeight="1">
      <c r="A47" s="11" t="s">
        <v>44</v>
      </c>
      <c r="B47" s="16">
        <v>22333</v>
      </c>
      <c r="C47" s="15">
        <f t="shared" si="2"/>
        <v>0.14911242603550295</v>
      </c>
      <c r="D47" s="17">
        <v>44287</v>
      </c>
      <c r="E47" s="17"/>
      <c r="F47" s="15">
        <f>(D47-D46)/D46</f>
        <v>2.349239960674582</v>
      </c>
      <c r="G47" s="10"/>
    </row>
    <row r="48" spans="1:8" ht="15" customHeight="1">
      <c r="A48" s="11" t="s">
        <v>45</v>
      </c>
      <c r="B48" s="16">
        <v>21838</v>
      </c>
      <c r="C48" s="15">
        <f t="shared" si="2"/>
        <v>-2.2164509918058479E-2</v>
      </c>
      <c r="D48" s="17">
        <v>40644</v>
      </c>
      <c r="E48" s="17"/>
      <c r="F48" s="15">
        <f t="shared" si="3"/>
        <v>-8.2258902160905006E-2</v>
      </c>
      <c r="G48" s="10"/>
      <c r="H48" s="19"/>
    </row>
    <row r="49" spans="1:8" ht="15" customHeight="1">
      <c r="A49" s="11" t="s">
        <v>46</v>
      </c>
      <c r="B49" s="16">
        <f>19710+403</f>
        <v>20113</v>
      </c>
      <c r="C49" s="15">
        <f t="shared" si="2"/>
        <v>-7.899075006868761E-2</v>
      </c>
      <c r="D49" s="17">
        <f>25753+1715</f>
        <v>27468</v>
      </c>
      <c r="E49" s="17"/>
      <c r="F49" s="15">
        <f t="shared" si="3"/>
        <v>-0.32418069087688217</v>
      </c>
      <c r="G49" s="18"/>
    </row>
    <row r="50" spans="1:8" ht="15" customHeight="1">
      <c r="A50" s="11" t="s">
        <v>47</v>
      </c>
      <c r="B50" s="16">
        <v>15027</v>
      </c>
      <c r="C50" s="15">
        <f t="shared" si="2"/>
        <v>-0.25287127728334907</v>
      </c>
      <c r="D50" s="17">
        <v>22983</v>
      </c>
      <c r="E50" s="17"/>
      <c r="F50" s="15">
        <f t="shared" si="3"/>
        <v>-0.16328090869375272</v>
      </c>
      <c r="G50" s="10"/>
    </row>
    <row r="51" spans="1:8" ht="15" customHeight="1">
      <c r="A51" s="11" t="s">
        <v>48</v>
      </c>
      <c r="B51" s="16">
        <v>15680</v>
      </c>
      <c r="C51" s="15">
        <f t="shared" si="2"/>
        <v>4.3455114127903108E-2</v>
      </c>
      <c r="D51" s="17">
        <v>13494</v>
      </c>
      <c r="E51" s="17"/>
      <c r="F51" s="15">
        <f t="shared" si="3"/>
        <v>-0.41287038245659835</v>
      </c>
      <c r="G51" s="10"/>
    </row>
    <row r="52" spans="1:8" ht="15" customHeight="1">
      <c r="A52" s="11" t="s">
        <v>50</v>
      </c>
      <c r="B52" s="16">
        <v>14651</v>
      </c>
      <c r="C52" s="15">
        <f t="shared" si="2"/>
        <v>-6.5625000000000003E-2</v>
      </c>
      <c r="D52" s="17">
        <v>9766</v>
      </c>
      <c r="E52" s="17"/>
      <c r="F52" s="15">
        <f t="shared" si="3"/>
        <v>-0.2762709352304728</v>
      </c>
      <c r="G52" s="10"/>
    </row>
    <row r="53" spans="1:8" ht="15" customHeight="1">
      <c r="A53" s="11" t="s">
        <v>49</v>
      </c>
      <c r="B53" s="16">
        <f>19456+406</f>
        <v>19862</v>
      </c>
      <c r="C53" s="15">
        <f t="shared" si="2"/>
        <v>0.355675380520101</v>
      </c>
      <c r="D53" s="17">
        <f>12910+2818</f>
        <v>15728</v>
      </c>
      <c r="E53" s="17"/>
      <c r="F53" s="15">
        <f t="shared" si="3"/>
        <v>0.61048535736227727</v>
      </c>
      <c r="G53" s="10"/>
    </row>
    <row r="54" spans="1:8" ht="15" customHeight="1">
      <c r="A54" s="11" t="s">
        <v>51</v>
      </c>
      <c r="B54" s="16">
        <v>19569</v>
      </c>
      <c r="C54" s="15">
        <f t="shared" si="2"/>
        <v>-1.4751787332594905E-2</v>
      </c>
      <c r="D54" s="17">
        <v>14596</v>
      </c>
      <c r="E54" s="17"/>
      <c r="F54" s="15">
        <f t="shared" si="3"/>
        <v>-7.1973550356052893E-2</v>
      </c>
      <c r="G54" s="10"/>
    </row>
    <row r="55" spans="1:8" ht="15" customHeight="1">
      <c r="A55" s="11" t="s">
        <v>52</v>
      </c>
      <c r="B55" s="16">
        <v>18506.999999999996</v>
      </c>
      <c r="C55" s="15">
        <f t="shared" si="2"/>
        <v>-5.4269507895140456E-2</v>
      </c>
      <c r="D55" s="17">
        <v>12597</v>
      </c>
      <c r="E55" s="17"/>
      <c r="F55" s="15">
        <f t="shared" si="3"/>
        <v>-0.13695533022745957</v>
      </c>
      <c r="G55" s="10"/>
    </row>
    <row r="56" spans="1:8" ht="15" customHeight="1">
      <c r="A56" s="11" t="s">
        <v>53</v>
      </c>
      <c r="B56" s="16">
        <v>21731</v>
      </c>
      <c r="C56" s="15">
        <f t="shared" si="2"/>
        <v>0.17420435510887794</v>
      </c>
      <c r="D56" s="17">
        <v>16062.000000000002</v>
      </c>
      <c r="E56" s="17"/>
      <c r="F56" s="15">
        <f t="shared" si="3"/>
        <v>0.27506549178375816</v>
      </c>
      <c r="G56" s="21"/>
    </row>
    <row r="57" spans="1:8" ht="14.25" customHeight="1">
      <c r="A57" s="11" t="s">
        <v>54</v>
      </c>
      <c r="B57" s="16">
        <v>17196</v>
      </c>
      <c r="C57" s="15">
        <f t="shared" si="2"/>
        <v>-0.2086880493304496</v>
      </c>
      <c r="D57" s="17">
        <v>14537</v>
      </c>
      <c r="E57" s="17"/>
      <c r="F57" s="15">
        <f t="shared" si="3"/>
        <v>-9.4944589714855046E-2</v>
      </c>
      <c r="G57" s="21"/>
    </row>
    <row r="58" spans="1:8" ht="15">
      <c r="A58" s="11" t="s">
        <v>55</v>
      </c>
      <c r="B58" s="16">
        <v>17016</v>
      </c>
      <c r="C58" s="15">
        <f t="shared" si="2"/>
        <v>-1.04675505931612E-2</v>
      </c>
      <c r="D58" s="17">
        <v>15121</v>
      </c>
      <c r="E58" s="17"/>
      <c r="F58" s="15">
        <f t="shared" si="3"/>
        <v>4.0173350760129324E-2</v>
      </c>
      <c r="G58" s="21"/>
    </row>
    <row r="59" spans="1:8" ht="14.25" customHeight="1">
      <c r="A59" s="11" t="s">
        <v>56</v>
      </c>
      <c r="B59" s="16">
        <v>16815</v>
      </c>
      <c r="C59" s="15">
        <f t="shared" si="2"/>
        <v>-1.1812411847672779E-2</v>
      </c>
      <c r="D59" s="17">
        <v>38832</v>
      </c>
      <c r="E59" s="17"/>
      <c r="F59" s="15">
        <f t="shared" si="3"/>
        <v>1.568084121420541</v>
      </c>
      <c r="G59" s="22"/>
      <c r="H59" s="23"/>
    </row>
    <row r="60" spans="1:8" ht="14.25" customHeight="1">
      <c r="A60" s="11" t="s">
        <v>57</v>
      </c>
      <c r="B60" s="16">
        <v>19166</v>
      </c>
      <c r="C60" s="15">
        <f>(B60-B59)/B59</f>
        <v>0.13981564079690753</v>
      </c>
      <c r="D60" s="17">
        <v>41924</v>
      </c>
      <c r="E60" s="17"/>
      <c r="F60" s="15">
        <f t="shared" si="3"/>
        <v>7.9625051503914301E-2</v>
      </c>
      <c r="G60" s="22"/>
      <c r="H60" s="23"/>
    </row>
    <row r="61" spans="1:8">
      <c r="A61" s="11" t="s">
        <v>58</v>
      </c>
      <c r="B61" s="16">
        <v>16961</v>
      </c>
      <c r="C61" s="15">
        <f>(B61-B60)/B60</f>
        <v>-0.11504747991234478</v>
      </c>
      <c r="D61" s="17">
        <v>21160</v>
      </c>
      <c r="E61" s="17"/>
      <c r="F61" s="15">
        <f t="shared" si="3"/>
        <v>-0.49527716820914036</v>
      </c>
      <c r="G61" s="22"/>
      <c r="H61" s="23"/>
    </row>
    <row r="62" spans="1:8">
      <c r="A62" s="11" t="s">
        <v>59</v>
      </c>
      <c r="B62" s="16">
        <v>15460</v>
      </c>
      <c r="C62" s="15">
        <f>(B62-B61)/B61</f>
        <v>-8.8497140498791343E-2</v>
      </c>
      <c r="D62" s="17">
        <v>14854</v>
      </c>
      <c r="E62" s="17"/>
      <c r="F62" s="15">
        <f t="shared" si="3"/>
        <v>-0.29801512287334592</v>
      </c>
      <c r="G62" s="22"/>
      <c r="H62" s="23"/>
    </row>
    <row r="63" spans="1:8">
      <c r="A63" s="11" t="s">
        <v>60</v>
      </c>
      <c r="B63" s="24">
        <v>15260</v>
      </c>
      <c r="C63" s="15">
        <f t="shared" ref="C63:C126" si="4">(B63-B62)/B62</f>
        <v>-1.2936610608020699E-2</v>
      </c>
      <c r="D63" s="17">
        <v>12156</v>
      </c>
      <c r="E63" s="17"/>
      <c r="F63" s="15">
        <f t="shared" si="3"/>
        <v>-0.18163457654503837</v>
      </c>
      <c r="G63" s="22"/>
      <c r="H63" s="23"/>
    </row>
    <row r="64" spans="1:8">
      <c r="A64" s="11" t="s">
        <v>61</v>
      </c>
      <c r="B64" s="24">
        <v>15402</v>
      </c>
      <c r="C64" s="15">
        <f t="shared" si="4"/>
        <v>9.3053735255570116E-3</v>
      </c>
      <c r="D64" s="17">
        <v>7733</v>
      </c>
      <c r="E64" s="17"/>
      <c r="F64" s="15">
        <f t="shared" si="3"/>
        <v>-0.36385324119776241</v>
      </c>
      <c r="G64" s="22"/>
      <c r="H64" s="23"/>
    </row>
    <row r="65" spans="1:8">
      <c r="A65" s="11" t="s">
        <v>62</v>
      </c>
      <c r="B65" s="24">
        <v>23111</v>
      </c>
      <c r="C65" s="15">
        <f t="shared" si="4"/>
        <v>0.50051941306323855</v>
      </c>
      <c r="D65" s="17">
        <v>18294</v>
      </c>
      <c r="E65" s="17"/>
      <c r="F65" s="15">
        <f t="shared" si="3"/>
        <v>1.3657054183369972</v>
      </c>
      <c r="G65" s="22"/>
      <c r="H65" s="23"/>
    </row>
    <row r="66" spans="1:8" ht="15" customHeight="1">
      <c r="A66" s="11" t="s">
        <v>63</v>
      </c>
      <c r="B66" s="24">
        <v>17143</v>
      </c>
      <c r="C66" s="15">
        <f t="shared" si="4"/>
        <v>-0.2582320107308208</v>
      </c>
      <c r="D66" s="25">
        <v>11755</v>
      </c>
      <c r="E66" s="25"/>
      <c r="F66" s="15">
        <f t="shared" si="3"/>
        <v>-0.35743959768230021</v>
      </c>
      <c r="G66" s="22"/>
      <c r="H66" s="23"/>
    </row>
    <row r="67" spans="1:8">
      <c r="A67" s="11" t="s">
        <v>64</v>
      </c>
      <c r="B67" s="24">
        <v>18256</v>
      </c>
      <c r="C67" s="15">
        <f t="shared" si="4"/>
        <v>6.4924458962841977E-2</v>
      </c>
      <c r="D67" s="25">
        <v>14166</v>
      </c>
      <c r="E67" s="25"/>
      <c r="F67" s="15">
        <f t="shared" si="3"/>
        <v>0.2051042109740536</v>
      </c>
      <c r="G67" s="22"/>
      <c r="H67" s="23"/>
    </row>
    <row r="68" spans="1:8">
      <c r="A68" s="11" t="s">
        <v>65</v>
      </c>
      <c r="B68" s="24">
        <v>23333</v>
      </c>
      <c r="C68" s="15">
        <f t="shared" si="4"/>
        <v>0.27810035056967575</v>
      </c>
      <c r="D68" s="25">
        <v>15175</v>
      </c>
      <c r="E68" s="25"/>
      <c r="F68" s="15">
        <f t="shared" si="3"/>
        <v>7.1226881265000708E-2</v>
      </c>
      <c r="G68" s="22"/>
      <c r="H68" s="23"/>
    </row>
    <row r="69" spans="1:8">
      <c r="A69" s="11" t="s">
        <v>66</v>
      </c>
      <c r="B69" s="24">
        <v>16998</v>
      </c>
      <c r="C69" s="15">
        <f t="shared" si="4"/>
        <v>-0.2715038786268375</v>
      </c>
      <c r="D69" s="25">
        <v>16297</v>
      </c>
      <c r="E69" s="25"/>
      <c r="F69" s="15">
        <f t="shared" si="3"/>
        <v>7.3937397034596369E-2</v>
      </c>
      <c r="G69" s="26"/>
      <c r="H69" s="23"/>
    </row>
    <row r="70" spans="1:8">
      <c r="A70" s="11" t="s">
        <v>67</v>
      </c>
      <c r="B70" s="24">
        <v>15644</v>
      </c>
      <c r="C70" s="15">
        <f t="shared" si="4"/>
        <v>-7.9656430168255091E-2</v>
      </c>
      <c r="D70" s="25">
        <v>14231</v>
      </c>
      <c r="E70" s="25"/>
      <c r="F70" s="15">
        <f t="shared" si="3"/>
        <v>-0.12677179849051973</v>
      </c>
      <c r="G70" s="22"/>
      <c r="H70" s="23"/>
    </row>
    <row r="71" spans="1:8" ht="15" customHeight="1">
      <c r="A71" s="11" t="s">
        <v>68</v>
      </c>
      <c r="B71" s="24">
        <v>16007</v>
      </c>
      <c r="C71" s="15">
        <f t="shared" si="4"/>
        <v>2.3203784198414727E-2</v>
      </c>
      <c r="D71" s="25">
        <v>28360</v>
      </c>
      <c r="E71" s="25"/>
      <c r="F71" s="15">
        <v>1.002810765230834</v>
      </c>
      <c r="G71" s="26"/>
    </row>
    <row r="72" spans="1:8" ht="15" customHeight="1">
      <c r="A72" s="11" t="s">
        <v>69</v>
      </c>
      <c r="B72" s="24">
        <v>16479</v>
      </c>
      <c r="C72" s="15">
        <f t="shared" si="4"/>
        <v>2.9487099394015118E-2</v>
      </c>
      <c r="D72" s="25">
        <v>42352</v>
      </c>
      <c r="E72" s="25"/>
      <c r="F72" s="15">
        <v>0.48593081187285103</v>
      </c>
      <c r="G72" s="22"/>
    </row>
    <row r="73" spans="1:8" ht="15" customHeight="1">
      <c r="A73" s="11" t="s">
        <v>70</v>
      </c>
      <c r="B73" s="24">
        <v>15878</v>
      </c>
      <c r="C73" s="15">
        <f t="shared" si="4"/>
        <v>-3.6470659627404575E-2</v>
      </c>
      <c r="D73" s="25">
        <v>19215</v>
      </c>
      <c r="E73" s="25"/>
      <c r="F73" s="15">
        <f t="shared" ref="F73:F121" si="5">(D73-D72)/D72</f>
        <v>-0.54630241783150735</v>
      </c>
      <c r="G73" s="26"/>
    </row>
    <row r="74" spans="1:8">
      <c r="A74" s="11" t="s">
        <v>71</v>
      </c>
      <c r="B74" s="24">
        <v>14356</v>
      </c>
      <c r="C74" s="15">
        <f t="shared" si="4"/>
        <v>-9.5855901247008435E-2</v>
      </c>
      <c r="D74" s="25">
        <v>8543</v>
      </c>
      <c r="E74" s="25"/>
      <c r="F74" s="15">
        <f t="shared" si="5"/>
        <v>-0.55539942753057503</v>
      </c>
      <c r="G74" s="22"/>
    </row>
    <row r="75" spans="1:8">
      <c r="A75" s="11" t="s">
        <v>72</v>
      </c>
      <c r="B75" s="24">
        <v>12252</v>
      </c>
      <c r="C75" s="15">
        <f t="shared" si="4"/>
        <v>-0.14655893006408471</v>
      </c>
      <c r="D75" s="25">
        <v>7475</v>
      </c>
      <c r="E75" s="25"/>
      <c r="F75" s="15">
        <f t="shared" si="5"/>
        <v>-0.12501463186234343</v>
      </c>
      <c r="G75" s="26"/>
    </row>
    <row r="76" spans="1:8">
      <c r="A76" s="11" t="s">
        <v>73</v>
      </c>
      <c r="B76" s="24">
        <v>12938</v>
      </c>
      <c r="C76" s="15">
        <f t="shared" si="4"/>
        <v>5.5990858635324846E-2</v>
      </c>
      <c r="D76" s="25">
        <v>9308</v>
      </c>
      <c r="E76" s="25"/>
      <c r="F76" s="15">
        <f t="shared" si="5"/>
        <v>0.24521739130434783</v>
      </c>
      <c r="G76" s="22"/>
    </row>
    <row r="77" spans="1:8">
      <c r="A77" s="11" t="s">
        <v>74</v>
      </c>
      <c r="B77" s="24">
        <v>18782</v>
      </c>
      <c r="C77" s="15">
        <f t="shared" si="4"/>
        <v>0.45169268820528674</v>
      </c>
      <c r="D77" s="25">
        <v>16263</v>
      </c>
      <c r="E77" s="25"/>
      <c r="F77" s="15">
        <f t="shared" si="5"/>
        <v>0.7472067039106145</v>
      </c>
      <c r="G77" s="26"/>
    </row>
    <row r="78" spans="1:8" ht="15.75" customHeight="1">
      <c r="A78" s="11" t="s">
        <v>75</v>
      </c>
      <c r="B78" s="24">
        <v>16178</v>
      </c>
      <c r="C78" s="15">
        <f t="shared" si="4"/>
        <v>-0.13864338196145246</v>
      </c>
      <c r="D78" s="25">
        <v>12301</v>
      </c>
      <c r="E78" s="25"/>
      <c r="F78" s="15">
        <f t="shared" si="5"/>
        <v>-0.24362048822480478</v>
      </c>
      <c r="G78" s="22"/>
    </row>
    <row r="79" spans="1:8">
      <c r="A79" s="11" t="s">
        <v>76</v>
      </c>
      <c r="B79" s="24">
        <v>16619</v>
      </c>
      <c r="C79" s="15">
        <f t="shared" si="4"/>
        <v>2.7259240944492519E-2</v>
      </c>
      <c r="D79" s="25">
        <v>12446</v>
      </c>
      <c r="E79" s="25"/>
      <c r="F79" s="15">
        <f t="shared" si="5"/>
        <v>1.1787659539874807E-2</v>
      </c>
      <c r="G79" s="22"/>
    </row>
    <row r="80" spans="1:8">
      <c r="A80" s="11" t="s">
        <v>77</v>
      </c>
      <c r="B80" s="24">
        <v>19331</v>
      </c>
      <c r="C80" s="15">
        <f t="shared" si="4"/>
        <v>0.16318671400204585</v>
      </c>
      <c r="D80" s="25">
        <v>14195</v>
      </c>
      <c r="E80" s="25"/>
      <c r="F80" s="15">
        <f t="shared" si="5"/>
        <v>0.14052707697252129</v>
      </c>
      <c r="G80" s="26"/>
    </row>
    <row r="81" spans="1:11" ht="15" customHeight="1">
      <c r="A81" s="11" t="s">
        <v>78</v>
      </c>
      <c r="B81" s="24">
        <v>18017</v>
      </c>
      <c r="C81" s="15">
        <f t="shared" si="4"/>
        <v>-6.7973720966323523E-2</v>
      </c>
      <c r="D81" s="25">
        <v>16741</v>
      </c>
      <c r="E81" s="25"/>
      <c r="F81" s="15">
        <f t="shared" si="5"/>
        <v>0.17935892920042268</v>
      </c>
      <c r="G81" s="22"/>
    </row>
    <row r="82" spans="1:11">
      <c r="A82" s="11" t="s">
        <v>79</v>
      </c>
      <c r="B82" s="24">
        <v>15675</v>
      </c>
      <c r="C82" s="15">
        <f t="shared" si="4"/>
        <v>-0.12998834434145529</v>
      </c>
      <c r="D82" s="25">
        <v>19178</v>
      </c>
      <c r="E82" s="25"/>
      <c r="F82" s="15">
        <f t="shared" si="5"/>
        <v>0.14557075443521891</v>
      </c>
      <c r="G82" s="26"/>
    </row>
    <row r="83" spans="1:11">
      <c r="A83" s="11" t="s">
        <v>80</v>
      </c>
      <c r="B83" s="24">
        <v>16852</v>
      </c>
      <c r="C83" s="15">
        <f t="shared" si="4"/>
        <v>7.508771929824562E-2</v>
      </c>
      <c r="D83" s="25">
        <v>43982</v>
      </c>
      <c r="E83" s="25"/>
      <c r="F83" s="15">
        <f t="shared" si="5"/>
        <v>1.2933569715298781</v>
      </c>
      <c r="G83" s="22"/>
    </row>
    <row r="84" spans="1:11">
      <c r="A84" s="11" t="s">
        <v>81</v>
      </c>
      <c r="B84" s="24">
        <v>17127</v>
      </c>
      <c r="C84" s="15">
        <f t="shared" si="4"/>
        <v>1.6318537859007835E-2</v>
      </c>
      <c r="D84" s="25">
        <v>37964</v>
      </c>
      <c r="E84" s="25"/>
      <c r="F84" s="15">
        <f t="shared" si="5"/>
        <v>-0.13682870265108454</v>
      </c>
      <c r="G84" s="26"/>
    </row>
    <row r="85" spans="1:11">
      <c r="A85" s="11" t="s">
        <v>82</v>
      </c>
      <c r="B85" s="24">
        <v>14705</v>
      </c>
      <c r="C85" s="15">
        <f t="shared" si="4"/>
        <v>-0.14141414141414141</v>
      </c>
      <c r="D85" s="25">
        <v>16146</v>
      </c>
      <c r="E85" s="25"/>
      <c r="F85" s="15">
        <f t="shared" si="5"/>
        <v>-0.57470234959435251</v>
      </c>
      <c r="G85" s="22"/>
      <c r="H85" s="27"/>
      <c r="I85" s="28"/>
    </row>
    <row r="86" spans="1:11">
      <c r="A86" s="11" t="s">
        <v>83</v>
      </c>
      <c r="B86" s="24">
        <v>16240</v>
      </c>
      <c r="C86" s="15">
        <f t="shared" si="4"/>
        <v>0.10438626317579054</v>
      </c>
      <c r="D86" s="25">
        <v>15466</v>
      </c>
      <c r="E86" s="25"/>
      <c r="F86" s="15">
        <f t="shared" si="5"/>
        <v>-4.2115694289607333E-2</v>
      </c>
      <c r="G86" s="10"/>
    </row>
    <row r="87" spans="1:11">
      <c r="A87" s="11" t="s">
        <v>84</v>
      </c>
      <c r="B87" s="24">
        <v>14107</v>
      </c>
      <c r="C87" s="15">
        <f t="shared" si="4"/>
        <v>-0.1313423645320197</v>
      </c>
      <c r="D87" s="25">
        <v>8819</v>
      </c>
      <c r="E87" s="25"/>
      <c r="F87" s="15">
        <f t="shared" si="5"/>
        <v>-0.42978145609724555</v>
      </c>
      <c r="G87" s="10"/>
    </row>
    <row r="88" spans="1:11">
      <c r="A88" s="11" t="s">
        <v>85</v>
      </c>
      <c r="B88" s="24">
        <v>16665</v>
      </c>
      <c r="C88" s="15">
        <f t="shared" si="4"/>
        <v>0.18132841851563053</v>
      </c>
      <c r="D88" s="25">
        <v>7435</v>
      </c>
      <c r="E88" s="25"/>
      <c r="F88" s="15">
        <f t="shared" si="5"/>
        <v>-0.15693389273160221</v>
      </c>
      <c r="G88" s="10"/>
    </row>
    <row r="89" spans="1:11">
      <c r="A89" s="11" t="s">
        <v>86</v>
      </c>
      <c r="B89" s="24">
        <v>16926</v>
      </c>
      <c r="C89" s="15">
        <f t="shared" si="4"/>
        <v>1.5661566156615663E-2</v>
      </c>
      <c r="D89" s="25">
        <v>22376</v>
      </c>
      <c r="E89" s="25"/>
      <c r="F89" s="15">
        <f t="shared" si="5"/>
        <v>2.009549428379287</v>
      </c>
      <c r="G89" s="10"/>
    </row>
    <row r="90" spans="1:11">
      <c r="A90" s="11" t="s">
        <v>87</v>
      </c>
      <c r="B90" s="24">
        <v>15871</v>
      </c>
      <c r="C90" s="15">
        <f t="shared" si="4"/>
        <v>-6.2330142975304266E-2</v>
      </c>
      <c r="D90" s="25">
        <v>13877</v>
      </c>
      <c r="E90" s="25"/>
      <c r="F90" s="15">
        <f t="shared" si="5"/>
        <v>-0.37982659992849482</v>
      </c>
      <c r="G90" s="10"/>
    </row>
    <row r="91" spans="1:11">
      <c r="A91" s="11" t="s">
        <v>88</v>
      </c>
      <c r="B91" s="24">
        <v>16913</v>
      </c>
      <c r="C91" s="15">
        <f t="shared" si="4"/>
        <v>6.5654338100938819E-2</v>
      </c>
      <c r="D91" s="25">
        <v>13638</v>
      </c>
      <c r="E91" s="25"/>
      <c r="F91" s="15">
        <f t="shared" si="5"/>
        <v>-1.722274266772357E-2</v>
      </c>
      <c r="G91" s="26"/>
      <c r="H91" s="29"/>
      <c r="I91" s="30"/>
      <c r="J91" s="29"/>
    </row>
    <row r="92" spans="1:11">
      <c r="A92" s="11" t="s">
        <v>89</v>
      </c>
      <c r="B92" s="24">
        <v>17519</v>
      </c>
      <c r="C92" s="15">
        <f t="shared" si="4"/>
        <v>3.5830426299296399E-2</v>
      </c>
      <c r="D92" s="25">
        <v>15064</v>
      </c>
      <c r="E92" s="25"/>
      <c r="F92" s="15">
        <f t="shared" si="5"/>
        <v>0.10456078603900865</v>
      </c>
      <c r="G92" s="26"/>
      <c r="H92" s="29"/>
      <c r="I92" s="30"/>
      <c r="J92" s="29"/>
    </row>
    <row r="93" spans="1:11">
      <c r="A93" s="11" t="s">
        <v>90</v>
      </c>
      <c r="B93" s="24">
        <v>19616</v>
      </c>
      <c r="C93" s="15">
        <f t="shared" si="4"/>
        <v>0.11969861293452823</v>
      </c>
      <c r="D93" s="25">
        <v>17802</v>
      </c>
      <c r="E93" s="25"/>
      <c r="F93" s="15">
        <f t="shared" si="5"/>
        <v>0.18175783324482209</v>
      </c>
      <c r="G93" s="26"/>
      <c r="H93" s="29"/>
      <c r="I93" s="30"/>
      <c r="J93" s="29"/>
    </row>
    <row r="94" spans="1:11">
      <c r="A94" s="11" t="s">
        <v>91</v>
      </c>
      <c r="B94" s="24">
        <v>16775</v>
      </c>
      <c r="C94" s="15">
        <f t="shared" si="4"/>
        <v>-0.14483075040783033</v>
      </c>
      <c r="D94" s="25">
        <v>18097</v>
      </c>
      <c r="E94" s="25"/>
      <c r="F94" s="15">
        <f t="shared" si="5"/>
        <v>1.6571171778451858E-2</v>
      </c>
      <c r="G94" s="31" t="s">
        <v>5</v>
      </c>
      <c r="I94" s="28" t="s">
        <v>5</v>
      </c>
      <c r="K94" s="28"/>
    </row>
    <row r="95" spans="1:11">
      <c r="A95" s="11" t="s">
        <v>92</v>
      </c>
      <c r="B95" s="24">
        <v>15202</v>
      </c>
      <c r="C95" s="15">
        <f t="shared" si="4"/>
        <v>-9.3770491803278691E-2</v>
      </c>
      <c r="D95" s="25">
        <v>40237</v>
      </c>
      <c r="E95" s="25"/>
      <c r="F95" s="15">
        <f t="shared" si="5"/>
        <v>1.2234071945626346</v>
      </c>
      <c r="G95" s="31"/>
      <c r="I95" s="28"/>
      <c r="K95" s="28"/>
    </row>
    <row r="96" spans="1:11">
      <c r="A96" s="11" t="s">
        <v>93</v>
      </c>
      <c r="B96" s="24">
        <v>15286</v>
      </c>
      <c r="C96" s="15">
        <f t="shared" si="4"/>
        <v>5.5255887383239052E-3</v>
      </c>
      <c r="D96" s="25">
        <v>46498</v>
      </c>
      <c r="E96" s="25"/>
      <c r="F96" s="15">
        <f t="shared" si="5"/>
        <v>0.15560305191738946</v>
      </c>
      <c r="G96" s="31"/>
      <c r="I96" s="28"/>
      <c r="K96" s="28"/>
    </row>
    <row r="97" spans="1:11">
      <c r="A97" s="11" t="s">
        <v>94</v>
      </c>
      <c r="B97" s="24">
        <v>15281</v>
      </c>
      <c r="C97" s="15">
        <f t="shared" si="4"/>
        <v>-3.2709668978149942E-4</v>
      </c>
      <c r="D97" s="25">
        <v>25348</v>
      </c>
      <c r="E97" s="25"/>
      <c r="F97" s="15">
        <f t="shared" si="5"/>
        <v>-0.45485827347412794</v>
      </c>
      <c r="G97" s="31"/>
      <c r="I97" s="28"/>
      <c r="K97" s="28"/>
    </row>
    <row r="98" spans="1:11">
      <c r="A98" s="11" t="s">
        <v>95</v>
      </c>
      <c r="B98" s="24">
        <v>13497</v>
      </c>
      <c r="C98" s="15">
        <f t="shared" si="4"/>
        <v>-0.11674628623781166</v>
      </c>
      <c r="D98" s="25">
        <v>14613</v>
      </c>
      <c r="E98" s="25"/>
      <c r="F98" s="15">
        <f t="shared" si="5"/>
        <v>-0.42350481300299825</v>
      </c>
      <c r="G98" s="31"/>
      <c r="I98" s="28"/>
      <c r="K98" s="28"/>
    </row>
    <row r="99" spans="1:11">
      <c r="A99" s="11" t="s">
        <v>96</v>
      </c>
      <c r="B99" s="24">
        <v>14479</v>
      </c>
      <c r="C99" s="15">
        <f t="shared" si="4"/>
        <v>7.2756908942728016E-2</v>
      </c>
      <c r="D99" s="25">
        <v>9082</v>
      </c>
      <c r="E99" s="25"/>
      <c r="F99" s="15">
        <f t="shared" si="5"/>
        <v>-0.37849859713953327</v>
      </c>
      <c r="G99" s="31"/>
      <c r="I99" s="28"/>
      <c r="K99" s="28"/>
    </row>
    <row r="100" spans="1:11">
      <c r="A100" s="11" t="s">
        <v>97</v>
      </c>
      <c r="B100" s="24">
        <v>12719</v>
      </c>
      <c r="C100" s="15">
        <f t="shared" si="4"/>
        <v>-0.12155535603287519</v>
      </c>
      <c r="D100" s="25">
        <v>7606</v>
      </c>
      <c r="E100" s="25"/>
      <c r="F100" s="15">
        <f t="shared" si="5"/>
        <v>-0.16251926888350585</v>
      </c>
      <c r="G100" s="31"/>
      <c r="I100" s="28"/>
      <c r="J100" s="28"/>
      <c r="K100" s="28"/>
    </row>
    <row r="101" spans="1:11">
      <c r="A101" s="11" t="s">
        <v>98</v>
      </c>
      <c r="B101" s="24">
        <v>18196</v>
      </c>
      <c r="C101" s="15">
        <f t="shared" si="4"/>
        <v>0.4306156144350971</v>
      </c>
      <c r="D101" s="25">
        <v>18514</v>
      </c>
      <c r="E101" s="25"/>
      <c r="F101" s="15">
        <f t="shared" si="5"/>
        <v>1.4341309492505916</v>
      </c>
      <c r="G101" s="31"/>
      <c r="I101" s="28"/>
      <c r="J101" s="28"/>
      <c r="K101" s="28"/>
    </row>
    <row r="102" spans="1:11">
      <c r="A102" s="11" t="s">
        <v>99</v>
      </c>
      <c r="B102" s="24">
        <v>14983</v>
      </c>
      <c r="C102" s="15">
        <f t="shared" si="4"/>
        <v>-0.17657726972961091</v>
      </c>
      <c r="D102" s="25">
        <v>14349</v>
      </c>
      <c r="E102" s="25"/>
      <c r="F102" s="15">
        <f t="shared" si="5"/>
        <v>-0.22496489143350978</v>
      </c>
      <c r="G102" s="22"/>
    </row>
    <row r="103" spans="1:11">
      <c r="A103" s="11" t="s">
        <v>100</v>
      </c>
      <c r="B103" s="24">
        <v>14901</v>
      </c>
      <c r="C103" s="15">
        <f t="shared" si="4"/>
        <v>-5.4728692518187282E-3</v>
      </c>
      <c r="D103" s="25">
        <v>14498</v>
      </c>
      <c r="E103" s="25"/>
      <c r="F103" s="15">
        <f t="shared" si="5"/>
        <v>1.0383998884939717E-2</v>
      </c>
      <c r="G103" s="10"/>
      <c r="I103" s="28"/>
      <c r="J103" s="28"/>
      <c r="K103" s="28"/>
    </row>
    <row r="104" spans="1:11">
      <c r="A104" s="11" t="s">
        <v>101</v>
      </c>
      <c r="B104" s="24">
        <v>17210</v>
      </c>
      <c r="C104" s="15">
        <f t="shared" si="4"/>
        <v>0.15495604321857592</v>
      </c>
      <c r="D104" s="25">
        <v>17490</v>
      </c>
      <c r="E104" s="25"/>
      <c r="F104" s="15">
        <f t="shared" si="5"/>
        <v>0.20637329286798178</v>
      </c>
      <c r="G104" s="10"/>
      <c r="I104" s="28"/>
      <c r="J104" s="28"/>
      <c r="K104" s="28"/>
    </row>
    <row r="105" spans="1:11">
      <c r="A105" s="11" t="s">
        <v>102</v>
      </c>
      <c r="B105" s="24">
        <v>17924</v>
      </c>
      <c r="C105" s="15">
        <f t="shared" si="4"/>
        <v>4.1487507263219058E-2</v>
      </c>
      <c r="D105" s="25">
        <v>18281</v>
      </c>
      <c r="E105" s="25"/>
      <c r="F105" s="15">
        <f t="shared" si="5"/>
        <v>4.5225843339050886E-2</v>
      </c>
      <c r="G105" s="10"/>
      <c r="I105" s="28"/>
      <c r="J105" s="28"/>
      <c r="K105" s="28"/>
    </row>
    <row r="106" spans="1:11">
      <c r="A106" s="11" t="s">
        <v>103</v>
      </c>
      <c r="B106" s="24">
        <v>15091</v>
      </c>
      <c r="C106" s="15">
        <f t="shared" si="4"/>
        <v>-0.15805623744699843</v>
      </c>
      <c r="D106" s="25">
        <v>19823</v>
      </c>
      <c r="E106" s="25"/>
      <c r="F106" s="15">
        <f t="shared" si="5"/>
        <v>8.4349871451233516E-2</v>
      </c>
      <c r="G106" s="10"/>
      <c r="I106" s="28"/>
      <c r="J106" s="28"/>
      <c r="K106" s="28"/>
    </row>
    <row r="107" spans="1:11">
      <c r="A107" s="11" t="s">
        <v>104</v>
      </c>
      <c r="B107" s="24">
        <v>15164</v>
      </c>
      <c r="C107" s="15">
        <f t="shared" si="4"/>
        <v>4.8373202571068852E-3</v>
      </c>
      <c r="D107" s="25">
        <v>26892</v>
      </c>
      <c r="E107" s="25"/>
      <c r="F107" s="15">
        <f t="shared" si="5"/>
        <v>0.35660596277051909</v>
      </c>
      <c r="G107" s="10"/>
      <c r="I107" s="28"/>
      <c r="J107" s="28"/>
      <c r="K107" s="28"/>
    </row>
    <row r="108" spans="1:11">
      <c r="A108" s="11" t="s">
        <v>105</v>
      </c>
      <c r="B108" s="24">
        <v>14480</v>
      </c>
      <c r="C108" s="15">
        <f t="shared" si="4"/>
        <v>-4.5106831970456347E-2</v>
      </c>
      <c r="D108" s="25">
        <v>33184</v>
      </c>
      <c r="E108" s="25"/>
      <c r="F108" s="15">
        <f t="shared" si="5"/>
        <v>0.23397292875204523</v>
      </c>
      <c r="G108" s="10"/>
      <c r="I108" s="28"/>
      <c r="J108" s="28"/>
      <c r="K108" s="28"/>
    </row>
    <row r="109" spans="1:11">
      <c r="A109" s="11" t="s">
        <v>106</v>
      </c>
      <c r="B109" s="24">
        <v>15551</v>
      </c>
      <c r="C109" s="15">
        <f t="shared" si="4"/>
        <v>7.3964088397790062E-2</v>
      </c>
      <c r="D109" s="25">
        <v>21974</v>
      </c>
      <c r="E109" s="25"/>
      <c r="F109" s="15">
        <f t="shared" si="5"/>
        <v>-0.33781340405014465</v>
      </c>
      <c r="G109" s="10"/>
      <c r="I109" s="28"/>
      <c r="J109" s="28"/>
      <c r="K109" s="28"/>
    </row>
    <row r="110" spans="1:11">
      <c r="A110" s="11" t="s">
        <v>107</v>
      </c>
      <c r="B110" s="24">
        <v>13946</v>
      </c>
      <c r="C110" s="15">
        <f t="shared" si="4"/>
        <v>-0.10320879686193814</v>
      </c>
      <c r="D110" s="25">
        <v>15641</v>
      </c>
      <c r="E110" s="25"/>
      <c r="F110" s="15">
        <f t="shared" si="5"/>
        <v>-0.28820424137617184</v>
      </c>
      <c r="G110" s="10"/>
      <c r="H110" s="28"/>
      <c r="I110" s="28"/>
      <c r="J110" s="28"/>
    </row>
    <row r="111" spans="1:11" ht="15" customHeight="1">
      <c r="A111" s="11" t="s">
        <v>108</v>
      </c>
      <c r="B111" s="24">
        <v>14144</v>
      </c>
      <c r="C111" s="15">
        <f t="shared" si="4"/>
        <v>1.4197619389072135E-2</v>
      </c>
      <c r="D111" s="25">
        <v>9103</v>
      </c>
      <c r="E111" s="25"/>
      <c r="F111" s="15">
        <f t="shared" si="5"/>
        <v>-0.41800396394092448</v>
      </c>
      <c r="G111" s="10"/>
      <c r="H111" s="32"/>
      <c r="I111" s="28"/>
      <c r="J111" s="28"/>
    </row>
    <row r="112" spans="1:11" ht="15" customHeight="1">
      <c r="A112" s="11" t="s">
        <v>109</v>
      </c>
      <c r="B112" s="24">
        <v>14806</v>
      </c>
      <c r="C112" s="15">
        <f t="shared" si="4"/>
        <v>4.6804298642533937E-2</v>
      </c>
      <c r="D112" s="25">
        <v>8410</v>
      </c>
      <c r="E112" s="25"/>
      <c r="F112" s="15">
        <f t="shared" si="5"/>
        <v>-7.6128748764143689E-2</v>
      </c>
      <c r="G112" s="10"/>
      <c r="H112" s="32"/>
      <c r="I112" s="28"/>
      <c r="J112" s="28"/>
    </row>
    <row r="113" spans="1:13" ht="15" customHeight="1">
      <c r="A113" s="11" t="s">
        <v>110</v>
      </c>
      <c r="B113" s="24">
        <v>17992</v>
      </c>
      <c r="C113" s="15">
        <f t="shared" si="4"/>
        <v>0.21518303390517357</v>
      </c>
      <c r="D113" s="25">
        <v>19170</v>
      </c>
      <c r="E113" s="25"/>
      <c r="F113" s="15">
        <f t="shared" si="5"/>
        <v>1.2794292508917955</v>
      </c>
      <c r="G113" s="10"/>
      <c r="H113" s="32"/>
      <c r="I113" s="28"/>
      <c r="J113" s="28"/>
    </row>
    <row r="114" spans="1:13">
      <c r="A114" s="11" t="s">
        <v>111</v>
      </c>
      <c r="B114" s="24">
        <v>13682</v>
      </c>
      <c r="C114" s="15">
        <f t="shared" si="4"/>
        <v>-0.23955091151622943</v>
      </c>
      <c r="D114" s="25">
        <v>14369</v>
      </c>
      <c r="E114" s="25"/>
      <c r="F114" s="15">
        <f t="shared" si="5"/>
        <v>-0.25044340114762648</v>
      </c>
      <c r="G114" s="33"/>
      <c r="H114" s="20"/>
      <c r="I114" s="34"/>
      <c r="J114" s="20"/>
    </row>
    <row r="115" spans="1:13">
      <c r="A115" s="11" t="s">
        <v>112</v>
      </c>
      <c r="B115" s="24">
        <v>15305</v>
      </c>
      <c r="C115" s="15">
        <f t="shared" si="4"/>
        <v>0.11862300833211518</v>
      </c>
      <c r="D115" s="25">
        <v>13910</v>
      </c>
      <c r="E115" s="25"/>
      <c r="F115" s="15">
        <f t="shared" si="5"/>
        <v>-3.194376783353052E-2</v>
      </c>
      <c r="G115" s="10"/>
      <c r="H115" s="29"/>
      <c r="I115" s="30"/>
      <c r="J115" s="29"/>
    </row>
    <row r="116" spans="1:13">
      <c r="A116" s="11" t="s">
        <v>113</v>
      </c>
      <c r="B116" s="24">
        <v>14719</v>
      </c>
      <c r="C116" s="15">
        <f t="shared" si="4"/>
        <v>-3.8288141130349562E-2</v>
      </c>
      <c r="D116" s="25">
        <v>15342</v>
      </c>
      <c r="E116" s="25"/>
      <c r="F116" s="15">
        <f t="shared" si="5"/>
        <v>0.10294751976994967</v>
      </c>
      <c r="G116" s="26"/>
      <c r="H116" s="29"/>
      <c r="I116" s="30"/>
      <c r="J116" s="29"/>
      <c r="K116" s="30"/>
      <c r="L116" s="29"/>
      <c r="M116" s="30" t="s">
        <v>5</v>
      </c>
    </row>
    <row r="117" spans="1:13">
      <c r="A117" s="11" t="s">
        <v>114</v>
      </c>
      <c r="B117" s="24">
        <v>19033</v>
      </c>
      <c r="C117" s="15">
        <f t="shared" si="4"/>
        <v>0.2930905632176099</v>
      </c>
      <c r="D117" s="25">
        <v>17243</v>
      </c>
      <c r="E117" s="25"/>
      <c r="F117" s="15">
        <f t="shared" si="5"/>
        <v>0.12390822578542562</v>
      </c>
      <c r="G117" s="10"/>
      <c r="H117" s="32"/>
      <c r="I117" s="28"/>
      <c r="J117" s="28"/>
    </row>
    <row r="118" spans="1:13">
      <c r="A118" s="11" t="s">
        <v>115</v>
      </c>
      <c r="B118" s="24">
        <v>15275</v>
      </c>
      <c r="C118" s="15">
        <f t="shared" si="4"/>
        <v>-0.19744654021961855</v>
      </c>
      <c r="D118" s="25">
        <v>18593</v>
      </c>
      <c r="E118" s="25"/>
      <c r="F118" s="15">
        <f t="shared" si="5"/>
        <v>7.8292640491793769E-2</v>
      </c>
      <c r="G118" s="10"/>
      <c r="H118" s="32"/>
      <c r="I118" s="28"/>
      <c r="J118" s="28"/>
    </row>
    <row r="119" spans="1:13">
      <c r="A119" s="11" t="s">
        <v>116</v>
      </c>
      <c r="B119" s="24">
        <v>15739</v>
      </c>
      <c r="C119" s="15">
        <f t="shared" si="4"/>
        <v>3.0376432078559737E-2</v>
      </c>
      <c r="D119" s="25">
        <v>31259</v>
      </c>
      <c r="E119" s="25"/>
      <c r="F119" s="15">
        <f t="shared" si="5"/>
        <v>0.68122411660302262</v>
      </c>
      <c r="G119" s="10"/>
      <c r="H119" s="32"/>
      <c r="I119" s="28"/>
      <c r="J119" s="28"/>
    </row>
    <row r="120" spans="1:13">
      <c r="A120" s="11" t="s">
        <v>117</v>
      </c>
      <c r="B120" s="24">
        <v>14657</v>
      </c>
      <c r="C120" s="15">
        <f t="shared" si="4"/>
        <v>-6.8746426075354222E-2</v>
      </c>
      <c r="D120" s="25">
        <v>35493</v>
      </c>
      <c r="E120" s="25"/>
      <c r="F120" s="15">
        <f t="shared" si="5"/>
        <v>0.13544899069068109</v>
      </c>
      <c r="G120" s="10"/>
      <c r="H120" s="32"/>
      <c r="I120" s="28"/>
      <c r="J120" s="28"/>
    </row>
    <row r="121" spans="1:13">
      <c r="A121" s="11" t="s">
        <v>118</v>
      </c>
      <c r="B121" s="24">
        <v>6963</v>
      </c>
      <c r="C121" s="15">
        <f t="shared" si="4"/>
        <v>-0.52493689022310164</v>
      </c>
      <c r="D121" s="25">
        <v>10318</v>
      </c>
      <c r="E121" s="25"/>
      <c r="F121" s="15">
        <f t="shared" si="5"/>
        <v>-0.70929479052207478</v>
      </c>
      <c r="G121" s="10"/>
      <c r="H121" s="32"/>
      <c r="I121" s="28"/>
      <c r="J121" s="28"/>
    </row>
    <row r="122" spans="1:13">
      <c r="A122" s="11" t="s">
        <v>119</v>
      </c>
      <c r="B122" s="24" t="s">
        <v>156</v>
      </c>
      <c r="C122" s="15" t="s">
        <v>157</v>
      </c>
      <c r="D122" s="24" t="s">
        <v>156</v>
      </c>
      <c r="E122" s="24"/>
      <c r="F122" s="15" t="s">
        <v>157</v>
      </c>
      <c r="G122" s="26"/>
      <c r="H122" s="29"/>
      <c r="I122" s="30"/>
      <c r="J122" s="29"/>
    </row>
    <row r="123" spans="1:13">
      <c r="A123" s="11" t="s">
        <v>120</v>
      </c>
      <c r="B123" s="24" t="s">
        <v>156</v>
      </c>
      <c r="C123" s="15" t="s">
        <v>157</v>
      </c>
      <c r="D123" s="24" t="s">
        <v>156</v>
      </c>
      <c r="E123" s="24"/>
      <c r="F123" s="15" t="s">
        <v>157</v>
      </c>
      <c r="G123" s="26"/>
      <c r="H123" s="29"/>
      <c r="I123" s="30"/>
      <c r="J123" s="29"/>
      <c r="K123" s="30"/>
      <c r="L123" s="29"/>
    </row>
    <row r="124" spans="1:13">
      <c r="A124" s="11" t="s">
        <v>121</v>
      </c>
      <c r="B124" s="24">
        <v>1165</v>
      </c>
      <c r="C124" s="15" t="s">
        <v>157</v>
      </c>
      <c r="D124" s="24" t="s">
        <v>156</v>
      </c>
      <c r="E124" s="24"/>
      <c r="F124" s="15" t="s">
        <v>157</v>
      </c>
      <c r="G124" s="10"/>
    </row>
    <row r="125" spans="1:13">
      <c r="A125" s="11" t="s">
        <v>122</v>
      </c>
      <c r="B125" s="24">
        <v>514</v>
      </c>
      <c r="C125" s="15">
        <f t="shared" si="4"/>
        <v>-0.55879828326180259</v>
      </c>
      <c r="D125" s="24" t="s">
        <v>156</v>
      </c>
      <c r="E125" s="24"/>
      <c r="F125" s="15" t="s">
        <v>157</v>
      </c>
      <c r="G125" s="26"/>
    </row>
    <row r="126" spans="1:13">
      <c r="A126" s="11" t="s">
        <v>123</v>
      </c>
      <c r="B126" s="24">
        <v>632</v>
      </c>
      <c r="C126" s="15">
        <f t="shared" si="4"/>
        <v>0.22957198443579765</v>
      </c>
      <c r="D126" s="24" t="s">
        <v>156</v>
      </c>
      <c r="E126" s="24"/>
      <c r="F126" s="15" t="s">
        <v>157</v>
      </c>
      <c r="G126" s="26"/>
    </row>
    <row r="127" spans="1:13">
      <c r="A127" s="11" t="s">
        <v>124</v>
      </c>
      <c r="B127" s="24">
        <v>748</v>
      </c>
      <c r="C127" s="15">
        <f t="shared" ref="C127:C178" si="6">(B127-B126)/B126</f>
        <v>0.18354430379746836</v>
      </c>
      <c r="D127" s="24" t="s">
        <v>156</v>
      </c>
      <c r="E127" s="24"/>
      <c r="F127" s="15" t="s">
        <v>157</v>
      </c>
      <c r="G127" s="22"/>
    </row>
    <row r="128" spans="1:13">
      <c r="A128" s="11" t="s">
        <v>125</v>
      </c>
      <c r="B128" s="24">
        <v>1286</v>
      </c>
      <c r="C128" s="15">
        <f t="shared" si="6"/>
        <v>0.71925133689839571</v>
      </c>
      <c r="D128" s="24" t="s">
        <v>156</v>
      </c>
      <c r="E128" s="24"/>
      <c r="F128" s="15" t="s">
        <v>157</v>
      </c>
      <c r="G128" s="22"/>
    </row>
    <row r="129" spans="1:7">
      <c r="A129" s="11" t="s">
        <v>126</v>
      </c>
      <c r="B129" s="24">
        <v>2196</v>
      </c>
      <c r="C129" s="15">
        <f t="shared" si="6"/>
        <v>0.70762052877138415</v>
      </c>
      <c r="D129" s="25" t="s">
        <v>156</v>
      </c>
      <c r="E129" s="25"/>
      <c r="F129" s="15" t="s">
        <v>157</v>
      </c>
      <c r="G129" s="22"/>
    </row>
    <row r="130" spans="1:7">
      <c r="A130" s="11" t="s">
        <v>127</v>
      </c>
      <c r="B130" s="24">
        <v>4539</v>
      </c>
      <c r="C130" s="15">
        <f t="shared" si="6"/>
        <v>1.0669398907103824</v>
      </c>
      <c r="D130" s="25">
        <v>7421</v>
      </c>
      <c r="E130" s="25"/>
      <c r="F130" s="15" t="s">
        <v>157</v>
      </c>
      <c r="G130" s="10"/>
    </row>
    <row r="131" spans="1:7">
      <c r="A131" s="11" t="s">
        <v>128</v>
      </c>
      <c r="B131" s="24">
        <v>9544</v>
      </c>
      <c r="C131" s="15">
        <f t="shared" si="6"/>
        <v>1.1026657854152897</v>
      </c>
      <c r="D131" s="17">
        <v>26317</v>
      </c>
      <c r="E131" s="17"/>
      <c r="F131" s="15">
        <f>+(D131-D130)/D130</f>
        <v>2.5462875623231369</v>
      </c>
      <c r="G131" s="10"/>
    </row>
    <row r="132" spans="1:7">
      <c r="A132" s="11" t="s">
        <v>129</v>
      </c>
      <c r="B132" s="24">
        <v>7945</v>
      </c>
      <c r="C132" s="15">
        <f t="shared" si="6"/>
        <v>-0.16753981559094719</v>
      </c>
      <c r="D132" s="17">
        <v>28026</v>
      </c>
      <c r="E132" s="17"/>
      <c r="F132" s="15">
        <f>+(D132-D131)/D131</f>
        <v>6.4939012805410951E-2</v>
      </c>
      <c r="G132" s="10"/>
    </row>
    <row r="133" spans="1:7">
      <c r="A133" s="11" t="s">
        <v>130</v>
      </c>
      <c r="B133" s="24">
        <v>7245</v>
      </c>
      <c r="C133" s="15">
        <f t="shared" si="6"/>
        <v>-8.8105726872246701E-2</v>
      </c>
      <c r="D133" s="17">
        <v>14944</v>
      </c>
      <c r="E133" s="17"/>
      <c r="F133" s="15">
        <f>+(D133-D132)/D132</f>
        <v>-0.46678084635695427</v>
      </c>
      <c r="G133" s="26"/>
    </row>
    <row r="134" spans="1:7">
      <c r="A134" s="11" t="s">
        <v>131</v>
      </c>
      <c r="B134" s="24">
        <v>6968</v>
      </c>
      <c r="C134" s="15">
        <f t="shared" si="6"/>
        <v>-3.8233264320220839E-2</v>
      </c>
      <c r="D134" s="17">
        <v>8459</v>
      </c>
      <c r="E134" s="17"/>
      <c r="F134" s="15">
        <f t="shared" ref="F134:F154" si="7">+(D134-D133)/D133</f>
        <v>-0.43395342612419702</v>
      </c>
      <c r="G134" s="26"/>
    </row>
    <row r="135" spans="1:7">
      <c r="A135" s="11" t="s">
        <v>132</v>
      </c>
      <c r="B135" s="24">
        <v>3643</v>
      </c>
      <c r="C135" s="15">
        <f t="shared" si="6"/>
        <v>-0.47718140068886339</v>
      </c>
      <c r="D135" s="17">
        <v>4284</v>
      </c>
      <c r="E135" s="17"/>
      <c r="F135" s="15">
        <f t="shared" si="7"/>
        <v>-0.49355715805650785</v>
      </c>
      <c r="G135" s="26"/>
    </row>
    <row r="136" spans="1:7">
      <c r="A136" s="11" t="s">
        <v>133</v>
      </c>
      <c r="B136" s="24">
        <v>3638</v>
      </c>
      <c r="C136" s="15">
        <f t="shared" si="6"/>
        <v>-1.372495196266813E-3</v>
      </c>
      <c r="D136" s="17">
        <v>3100</v>
      </c>
      <c r="E136" s="17"/>
      <c r="F136" s="15">
        <f t="shared" si="7"/>
        <v>-0.27637721755368816</v>
      </c>
      <c r="G136" s="26"/>
    </row>
    <row r="137" spans="1:7">
      <c r="A137" s="11" t="s">
        <v>134</v>
      </c>
      <c r="B137" s="24">
        <v>11324</v>
      </c>
      <c r="C137" s="15">
        <f t="shared" si="6"/>
        <v>2.1126992853216051</v>
      </c>
      <c r="D137" s="17">
        <v>16173</v>
      </c>
      <c r="E137" s="17"/>
      <c r="F137" s="15">
        <f t="shared" si="7"/>
        <v>4.2170967741935481</v>
      </c>
      <c r="G137" s="26"/>
    </row>
    <row r="138" spans="1:7">
      <c r="A138" s="11" t="s">
        <v>135</v>
      </c>
      <c r="B138" s="24">
        <v>10522</v>
      </c>
      <c r="C138" s="15">
        <f t="shared" si="6"/>
        <v>-7.0823030731190395E-2</v>
      </c>
      <c r="D138" s="17">
        <v>11895</v>
      </c>
      <c r="E138" s="17"/>
      <c r="F138" s="15">
        <f t="shared" si="7"/>
        <v>-0.26451493229456502</v>
      </c>
      <c r="G138" s="26"/>
    </row>
    <row r="139" spans="1:7">
      <c r="A139" s="11" t="s">
        <v>136</v>
      </c>
      <c r="B139" s="24">
        <v>11148</v>
      </c>
      <c r="C139" s="15">
        <f t="shared" si="6"/>
        <v>5.9494392701007412E-2</v>
      </c>
      <c r="D139" s="17">
        <v>12448</v>
      </c>
      <c r="E139" s="17"/>
      <c r="F139" s="15">
        <f t="shared" si="7"/>
        <v>4.6490121899957965E-2</v>
      </c>
      <c r="G139" s="26"/>
    </row>
    <row r="140" spans="1:7">
      <c r="A140" s="11" t="s">
        <v>137</v>
      </c>
      <c r="B140" s="24">
        <v>14704</v>
      </c>
      <c r="C140" s="15">
        <f t="shared" si="6"/>
        <v>0.31898098313598849</v>
      </c>
      <c r="D140" s="17">
        <v>17771</v>
      </c>
      <c r="E140" s="17"/>
      <c r="F140" s="15">
        <f t="shared" si="7"/>
        <v>0.4276188946015424</v>
      </c>
      <c r="G140" s="26"/>
    </row>
    <row r="141" spans="1:7">
      <c r="A141" s="11" t="s">
        <v>138</v>
      </c>
      <c r="B141" s="24">
        <v>16340</v>
      </c>
      <c r="C141" s="15">
        <f t="shared" si="6"/>
        <v>0.11126224156692056</v>
      </c>
      <c r="D141" s="17">
        <v>18481</v>
      </c>
      <c r="E141" s="17"/>
      <c r="F141" s="15">
        <f t="shared" si="7"/>
        <v>3.995273197906702E-2</v>
      </c>
      <c r="G141" s="26"/>
    </row>
    <row r="142" spans="1:7">
      <c r="A142" s="11" t="s">
        <v>139</v>
      </c>
      <c r="B142" s="24">
        <v>13870</v>
      </c>
      <c r="C142" s="15">
        <f t="shared" si="6"/>
        <v>-0.15116279069767441</v>
      </c>
      <c r="D142" s="17">
        <v>20581</v>
      </c>
      <c r="E142" s="17"/>
      <c r="F142" s="15">
        <f t="shared" si="7"/>
        <v>0.11363021481521562</v>
      </c>
      <c r="G142" s="26"/>
    </row>
    <row r="143" spans="1:7">
      <c r="A143" s="11" t="s">
        <v>140</v>
      </c>
      <c r="B143" s="24">
        <v>18832</v>
      </c>
      <c r="C143" s="15">
        <f t="shared" si="6"/>
        <v>0.35775054073540014</v>
      </c>
      <c r="D143" s="17">
        <v>33707</v>
      </c>
      <c r="E143" s="17"/>
      <c r="F143" s="15">
        <f t="shared" si="7"/>
        <v>0.63777270297847533</v>
      </c>
      <c r="G143" s="26"/>
    </row>
    <row r="144" spans="1:7">
      <c r="A144" s="11" t="s">
        <v>141</v>
      </c>
      <c r="B144" s="24">
        <v>16877</v>
      </c>
      <c r="C144" s="15">
        <f t="shared" si="6"/>
        <v>-0.10381265930331351</v>
      </c>
      <c r="D144" s="17">
        <v>39202</v>
      </c>
      <c r="E144" s="17"/>
      <c r="F144" s="15">
        <f t="shared" si="7"/>
        <v>0.16302251757795116</v>
      </c>
      <c r="G144" s="26"/>
    </row>
    <row r="145" spans="1:7">
      <c r="A145" s="11" t="s">
        <v>142</v>
      </c>
      <c r="B145" s="24">
        <v>16838</v>
      </c>
      <c r="C145" s="15">
        <f t="shared" si="6"/>
        <v>-2.3108372341055874E-3</v>
      </c>
      <c r="D145" s="17">
        <v>21614</v>
      </c>
      <c r="E145" s="17"/>
      <c r="F145" s="15">
        <f t="shared" si="7"/>
        <v>-0.44865057905208916</v>
      </c>
      <c r="G145" s="26"/>
    </row>
    <row r="146" spans="1:7">
      <c r="A146" s="11" t="s">
        <v>143</v>
      </c>
      <c r="B146" s="24">
        <v>19176</v>
      </c>
      <c r="C146" s="15">
        <f t="shared" si="6"/>
        <v>0.13885259532010927</v>
      </c>
      <c r="D146" s="17">
        <v>20463</v>
      </c>
      <c r="E146" s="17"/>
      <c r="F146" s="15">
        <f t="shared" si="7"/>
        <v>-5.3252521513833626E-2</v>
      </c>
      <c r="G146" s="26"/>
    </row>
    <row r="147" spans="1:7">
      <c r="A147" s="11" t="s">
        <v>144</v>
      </c>
      <c r="B147" s="24">
        <v>16289</v>
      </c>
      <c r="C147" s="15">
        <f t="shared" si="6"/>
        <v>-0.15055277430120984</v>
      </c>
      <c r="D147" s="17">
        <v>12993</v>
      </c>
      <c r="E147" s="17"/>
      <c r="F147" s="15">
        <f t="shared" si="7"/>
        <v>-0.36504911303327958</v>
      </c>
      <c r="G147" s="26"/>
    </row>
    <row r="148" spans="1:7">
      <c r="A148" s="11" t="s">
        <v>145</v>
      </c>
      <c r="B148" s="24">
        <v>17238</v>
      </c>
      <c r="C148" s="15">
        <f t="shared" si="6"/>
        <v>5.826017557861133E-2</v>
      </c>
      <c r="D148" s="17">
        <v>13975</v>
      </c>
      <c r="E148" s="17"/>
      <c r="F148" s="15">
        <f t="shared" si="7"/>
        <v>7.5579158008158245E-2</v>
      </c>
      <c r="G148" s="26"/>
    </row>
    <row r="149" spans="1:7">
      <c r="A149" s="11" t="s">
        <v>146</v>
      </c>
      <c r="B149" s="24">
        <v>20636</v>
      </c>
      <c r="C149" s="15">
        <f t="shared" si="6"/>
        <v>0.19712263603666319</v>
      </c>
      <c r="D149" s="17">
        <v>23882</v>
      </c>
      <c r="E149" s="17"/>
      <c r="F149" s="15">
        <f t="shared" si="7"/>
        <v>0.70890876565295169</v>
      </c>
      <c r="G149" s="26"/>
    </row>
    <row r="150" spans="1:7">
      <c r="A150" s="11" t="s">
        <v>147</v>
      </c>
      <c r="B150" s="24">
        <v>17815</v>
      </c>
      <c r="C150" s="15">
        <f t="shared" si="6"/>
        <v>-0.13670284938941654</v>
      </c>
      <c r="D150" s="17">
        <v>16628</v>
      </c>
      <c r="E150" s="17"/>
      <c r="F150" s="15">
        <f t="shared" si="7"/>
        <v>-0.30374340507495184</v>
      </c>
      <c r="G150" s="26"/>
    </row>
    <row r="151" spans="1:7">
      <c r="A151" s="11" t="s">
        <v>148</v>
      </c>
      <c r="B151" s="24">
        <v>19262</v>
      </c>
      <c r="C151" s="15">
        <f t="shared" si="6"/>
        <v>8.1223687903452149E-2</v>
      </c>
      <c r="D151" s="17">
        <v>16118</v>
      </c>
      <c r="E151" s="17"/>
      <c r="F151" s="15">
        <f t="shared" si="7"/>
        <v>-3.067115708443589E-2</v>
      </c>
      <c r="G151" s="26"/>
    </row>
    <row r="152" spans="1:7">
      <c r="A152" s="11" t="s">
        <v>149</v>
      </c>
      <c r="B152" s="24">
        <v>20193</v>
      </c>
      <c r="C152" s="15">
        <f t="shared" si="6"/>
        <v>4.8333506385629735E-2</v>
      </c>
      <c r="D152" s="17">
        <v>16437</v>
      </c>
      <c r="E152" s="17"/>
      <c r="F152" s="15">
        <f t="shared" si="7"/>
        <v>1.9791537411589528E-2</v>
      </c>
      <c r="G152" s="26"/>
    </row>
    <row r="153" spans="1:7">
      <c r="A153" s="11" t="s">
        <v>150</v>
      </c>
      <c r="B153" s="24">
        <v>19519</v>
      </c>
      <c r="C153" s="15">
        <f t="shared" si="6"/>
        <v>-3.3377903233793887E-2</v>
      </c>
      <c r="D153" s="17">
        <v>15291</v>
      </c>
      <c r="E153" s="17"/>
      <c r="F153" s="15">
        <f t="shared" si="7"/>
        <v>-6.9720751962036864E-2</v>
      </c>
      <c r="G153" s="26"/>
    </row>
    <row r="154" spans="1:7">
      <c r="A154" s="11" t="s">
        <v>151</v>
      </c>
      <c r="B154" s="24">
        <v>16575</v>
      </c>
      <c r="C154" s="15">
        <f t="shared" si="6"/>
        <v>-0.15082739894461805</v>
      </c>
      <c r="D154" s="17">
        <v>14919</v>
      </c>
      <c r="E154" s="17"/>
      <c r="F154" s="15">
        <f t="shared" si="7"/>
        <v>-2.432803609966647E-2</v>
      </c>
      <c r="G154" s="26"/>
    </row>
    <row r="155" spans="1:7">
      <c r="A155" s="11" t="s">
        <v>152</v>
      </c>
      <c r="B155" s="24">
        <v>21036</v>
      </c>
      <c r="C155" s="15">
        <f t="shared" si="6"/>
        <v>0.26914027149321268</v>
      </c>
      <c r="D155" s="17">
        <v>35456</v>
      </c>
      <c r="E155" s="17"/>
      <c r="F155" s="15">
        <f t="shared" ref="F155:F178" si="8">(D155-D154)/D154</f>
        <v>1.3765667940210471</v>
      </c>
      <c r="G155" s="26"/>
    </row>
    <row r="156" spans="1:7">
      <c r="A156" s="11" t="s">
        <v>153</v>
      </c>
      <c r="B156" s="24">
        <v>16966</v>
      </c>
      <c r="C156" s="15">
        <f t="shared" si="6"/>
        <v>-0.19347784749952462</v>
      </c>
      <c r="D156" s="17">
        <v>40231</v>
      </c>
      <c r="E156" s="17"/>
      <c r="F156" s="15">
        <f t="shared" si="8"/>
        <v>0.13467396209386281</v>
      </c>
      <c r="G156" s="26"/>
    </row>
    <row r="157" spans="1:7">
      <c r="A157" s="11" t="s">
        <v>154</v>
      </c>
      <c r="B157" s="24">
        <v>16097</v>
      </c>
      <c r="C157" s="15">
        <f t="shared" si="6"/>
        <v>-5.1220087233290107E-2</v>
      </c>
      <c r="D157" s="17">
        <v>25403</v>
      </c>
      <c r="E157" s="17"/>
      <c r="F157" s="15">
        <f t="shared" si="8"/>
        <v>-0.36857149958986851</v>
      </c>
      <c r="G157" s="26"/>
    </row>
    <row r="158" spans="1:7">
      <c r="A158" s="11" t="s">
        <v>155</v>
      </c>
      <c r="B158" s="24">
        <v>18387</v>
      </c>
      <c r="C158" s="15">
        <f t="shared" si="6"/>
        <v>0.14226253339131514</v>
      </c>
      <c r="D158" s="17">
        <v>24526</v>
      </c>
      <c r="E158" s="17"/>
      <c r="F158" s="15">
        <f t="shared" si="8"/>
        <v>-3.4523481478565522E-2</v>
      </c>
      <c r="G158" s="26"/>
    </row>
    <row r="159" spans="1:7">
      <c r="A159" s="11" t="s">
        <v>166</v>
      </c>
      <c r="B159" s="35">
        <v>15354</v>
      </c>
      <c r="C159" s="15">
        <f t="shared" si="6"/>
        <v>-0.16495349975526186</v>
      </c>
      <c r="D159" s="36">
        <v>19882</v>
      </c>
      <c r="E159" s="36"/>
      <c r="F159" s="15">
        <f t="shared" si="8"/>
        <v>-0.18935007746880861</v>
      </c>
      <c r="G159" s="26"/>
    </row>
    <row r="160" spans="1:7">
      <c r="A160" s="11" t="s">
        <v>167</v>
      </c>
      <c r="B160" s="35">
        <v>14412</v>
      </c>
      <c r="C160" s="15">
        <f t="shared" si="6"/>
        <v>-6.1352090660414221E-2</v>
      </c>
      <c r="D160" s="36">
        <v>17770</v>
      </c>
      <c r="E160" s="36"/>
      <c r="F160" s="15">
        <f t="shared" si="8"/>
        <v>-0.10622673775274118</v>
      </c>
      <c r="G160" s="26"/>
    </row>
    <row r="161" spans="1:7">
      <c r="A161" s="11" t="s">
        <v>168</v>
      </c>
      <c r="B161" s="35">
        <v>19992</v>
      </c>
      <c r="C161" s="15">
        <f t="shared" si="6"/>
        <v>0.38717735220649457</v>
      </c>
      <c r="D161" s="36">
        <v>27533</v>
      </c>
      <c r="E161" s="36"/>
      <c r="F161" s="15">
        <f t="shared" si="8"/>
        <v>0.54940911648846369</v>
      </c>
      <c r="G161" s="46"/>
    </row>
    <row r="162" spans="1:7">
      <c r="A162" s="11" t="s">
        <v>170</v>
      </c>
      <c r="B162" s="35">
        <v>14326</v>
      </c>
      <c r="C162" s="15">
        <f t="shared" si="6"/>
        <v>-0.28341336534613848</v>
      </c>
      <c r="D162" s="36">
        <v>22643</v>
      </c>
      <c r="E162" s="36"/>
      <c r="F162" s="15">
        <f t="shared" si="8"/>
        <v>-0.17760505575128027</v>
      </c>
      <c r="G162" s="26"/>
    </row>
    <row r="163" spans="1:7">
      <c r="A163" s="11" t="s">
        <v>171</v>
      </c>
      <c r="B163" s="35">
        <v>18670</v>
      </c>
      <c r="C163" s="15">
        <f t="shared" si="6"/>
        <v>0.30322490576574063</v>
      </c>
      <c r="D163" s="36">
        <v>20698</v>
      </c>
      <c r="E163" s="48" t="s">
        <v>169</v>
      </c>
      <c r="F163" s="15">
        <f t="shared" si="8"/>
        <v>-8.5898511681314307E-2</v>
      </c>
      <c r="G163" s="26"/>
    </row>
    <row r="164" spans="1:7">
      <c r="A164" s="11" t="s">
        <v>172</v>
      </c>
      <c r="B164" s="35">
        <v>18525</v>
      </c>
      <c r="C164" s="15">
        <f t="shared" si="6"/>
        <v>-7.766470273165506E-3</v>
      </c>
      <c r="D164" s="36">
        <v>19019</v>
      </c>
      <c r="E164" s="48"/>
      <c r="F164" s="15">
        <f t="shared" si="8"/>
        <v>-8.1118948690694748E-2</v>
      </c>
      <c r="G164" s="26"/>
    </row>
    <row r="165" spans="1:7">
      <c r="A165" s="11" t="s">
        <v>173</v>
      </c>
      <c r="B165" s="35">
        <v>15856</v>
      </c>
      <c r="C165" s="15">
        <f t="shared" si="6"/>
        <v>-0.14407557354925776</v>
      </c>
      <c r="D165" s="36">
        <v>24263</v>
      </c>
      <c r="E165" s="48" t="s">
        <v>169</v>
      </c>
      <c r="F165" s="15">
        <f t="shared" si="8"/>
        <v>0.27572427572427571</v>
      </c>
      <c r="G165" s="26"/>
    </row>
    <row r="166" spans="1:7">
      <c r="A166" s="11" t="s">
        <v>174</v>
      </c>
      <c r="B166" s="35">
        <v>15644</v>
      </c>
      <c r="C166" s="15">
        <f t="shared" si="6"/>
        <v>-1.3370332996972755E-2</v>
      </c>
      <c r="D166" s="36">
        <v>23460</v>
      </c>
      <c r="E166" s="48"/>
      <c r="F166" s="15">
        <f t="shared" si="8"/>
        <v>-3.3095660058525329E-2</v>
      </c>
      <c r="G166" s="26"/>
    </row>
    <row r="167" spans="1:7">
      <c r="A167" s="11" t="s">
        <v>175</v>
      </c>
      <c r="B167" s="35">
        <v>15264</v>
      </c>
      <c r="C167" s="15">
        <f t="shared" si="6"/>
        <v>-2.4290462797238559E-2</v>
      </c>
      <c r="D167" s="36">
        <v>37649</v>
      </c>
      <c r="E167" s="48"/>
      <c r="F167" s="15">
        <f t="shared" si="8"/>
        <v>0.6048167092924126</v>
      </c>
      <c r="G167" s="26"/>
    </row>
    <row r="168" spans="1:7">
      <c r="A168" s="11" t="s">
        <v>176</v>
      </c>
      <c r="B168" s="35">
        <v>12717</v>
      </c>
      <c r="C168" s="15">
        <f t="shared" si="6"/>
        <v>-0.16686320754716982</v>
      </c>
      <c r="D168" s="36">
        <v>38886</v>
      </c>
      <c r="E168" s="48" t="s">
        <v>169</v>
      </c>
      <c r="F168" s="15">
        <f t="shared" si="8"/>
        <v>3.2856118356397249E-2</v>
      </c>
      <c r="G168" s="26"/>
    </row>
    <row r="169" spans="1:7">
      <c r="A169" s="11" t="s">
        <v>177</v>
      </c>
      <c r="B169" s="35">
        <v>13911</v>
      </c>
      <c r="C169" s="15">
        <f t="shared" si="6"/>
        <v>9.3890068412361402E-2</v>
      </c>
      <c r="D169" s="36">
        <v>18231</v>
      </c>
      <c r="E169" s="48"/>
      <c r="F169" s="15">
        <f t="shared" si="8"/>
        <v>-0.53116802962505782</v>
      </c>
      <c r="G169" s="26"/>
    </row>
    <row r="170" spans="1:7">
      <c r="A170" s="11" t="s">
        <v>178</v>
      </c>
      <c r="B170" s="35">
        <v>10902</v>
      </c>
      <c r="C170" s="15">
        <f t="shared" si="6"/>
        <v>-0.2163036445978003</v>
      </c>
      <c r="D170" s="36">
        <v>10339</v>
      </c>
      <c r="E170" s="48" t="s">
        <v>169</v>
      </c>
      <c r="F170" s="15">
        <f t="shared" si="8"/>
        <v>-0.43288903515989247</v>
      </c>
      <c r="G170" s="26"/>
    </row>
    <row r="171" spans="1:7">
      <c r="A171" s="11" t="s">
        <v>179</v>
      </c>
      <c r="B171" s="35">
        <v>10616</v>
      </c>
      <c r="C171" s="15">
        <f t="shared" si="6"/>
        <v>-2.6233718583746103E-2</v>
      </c>
      <c r="D171" s="50">
        <v>9167</v>
      </c>
      <c r="E171" s="48" t="s">
        <v>169</v>
      </c>
      <c r="F171" s="15">
        <f t="shared" si="8"/>
        <v>-0.11335719121771931</v>
      </c>
      <c r="G171" s="26"/>
    </row>
    <row r="172" spans="1:7">
      <c r="A172" s="11" t="s">
        <v>180</v>
      </c>
      <c r="B172" s="35">
        <v>10476</v>
      </c>
      <c r="C172" s="15">
        <f t="shared" si="6"/>
        <v>-1.3187641296156745E-2</v>
      </c>
      <c r="D172" s="50">
        <v>12184</v>
      </c>
      <c r="E172" s="48" t="s">
        <v>169</v>
      </c>
      <c r="F172" s="15">
        <f t="shared" si="8"/>
        <v>0.32911530489800372</v>
      </c>
      <c r="G172" s="26"/>
    </row>
    <row r="173" spans="1:7">
      <c r="A173" s="11" t="s">
        <v>181</v>
      </c>
      <c r="B173" s="35">
        <v>13628</v>
      </c>
      <c r="C173" s="15">
        <f t="shared" si="6"/>
        <v>0.3008781977854143</v>
      </c>
      <c r="D173" s="50">
        <v>22337</v>
      </c>
      <c r="E173" s="48" t="s">
        <v>169</v>
      </c>
      <c r="F173" s="15">
        <f t="shared" si="8"/>
        <v>0.83330597504924486</v>
      </c>
      <c r="G173" s="26"/>
    </row>
    <row r="174" spans="1:7">
      <c r="A174" s="11" t="s">
        <v>183</v>
      </c>
      <c r="B174" s="35">
        <v>12132</v>
      </c>
      <c r="C174" s="15">
        <f t="shared" si="6"/>
        <v>-0.10977399471675961</v>
      </c>
      <c r="D174" s="50">
        <v>13976</v>
      </c>
      <c r="E174" s="48" t="s">
        <v>169</v>
      </c>
      <c r="F174" s="15">
        <f t="shared" si="8"/>
        <v>-0.37431168017191208</v>
      </c>
      <c r="G174" s="26"/>
    </row>
    <row r="175" spans="1:7">
      <c r="A175" s="11" t="s">
        <v>185</v>
      </c>
      <c r="B175" s="35">
        <v>13129</v>
      </c>
      <c r="C175" s="15">
        <f t="shared" si="6"/>
        <v>8.2179360369271343E-2</v>
      </c>
      <c r="D175" s="50">
        <v>16097</v>
      </c>
      <c r="E175" s="48" t="s">
        <v>169</v>
      </c>
      <c r="F175" s="15">
        <f t="shared" si="8"/>
        <v>0.15176016027475672</v>
      </c>
      <c r="G175" s="26"/>
    </row>
    <row r="176" spans="1:7">
      <c r="A176" s="11" t="s">
        <v>188</v>
      </c>
      <c r="B176" s="35">
        <v>14391</v>
      </c>
      <c r="C176" s="15">
        <f t="shared" si="6"/>
        <v>9.6123086297509333E-2</v>
      </c>
      <c r="D176" s="50">
        <v>17668</v>
      </c>
      <c r="E176" s="48" t="s">
        <v>169</v>
      </c>
      <c r="F176" s="15">
        <f t="shared" si="8"/>
        <v>9.7595825309063799E-2</v>
      </c>
      <c r="G176" s="26"/>
    </row>
    <row r="177" spans="1:15">
      <c r="A177" s="11" t="s">
        <v>184</v>
      </c>
      <c r="B177" s="35">
        <v>15944</v>
      </c>
      <c r="C177" s="15">
        <f t="shared" si="6"/>
        <v>0.10791466889027865</v>
      </c>
      <c r="D177" s="50">
        <v>20905</v>
      </c>
      <c r="E177" s="48" t="s">
        <v>169</v>
      </c>
      <c r="F177" s="15">
        <f t="shared" si="8"/>
        <v>0.18321258772922799</v>
      </c>
      <c r="G177" s="26"/>
    </row>
    <row r="178" spans="1:15">
      <c r="A178" s="43" t="s">
        <v>187</v>
      </c>
      <c r="B178" s="44">
        <v>13108</v>
      </c>
      <c r="C178" s="45">
        <f t="shared" si="6"/>
        <v>-0.17787255393878576</v>
      </c>
      <c r="D178" s="49">
        <v>20430</v>
      </c>
      <c r="E178" s="47"/>
      <c r="F178" s="45">
        <f t="shared" si="8"/>
        <v>-2.2721836881128915E-2</v>
      </c>
      <c r="G178" s="26"/>
    </row>
    <row r="179" spans="1:15" ht="15" customHeight="1">
      <c r="A179" s="37" t="s">
        <v>164</v>
      </c>
      <c r="B179" s="38"/>
      <c r="C179" s="38"/>
      <c r="D179" s="39"/>
      <c r="E179" s="39"/>
      <c r="F179" s="39"/>
      <c r="G179" s="39"/>
      <c r="H179" s="39"/>
      <c r="I179" s="39"/>
      <c r="J179" s="39"/>
      <c r="K179" s="39"/>
      <c r="L179" s="39"/>
      <c r="M179" s="39"/>
      <c r="N179" s="39"/>
      <c r="O179" s="39"/>
    </row>
    <row r="180" spans="1:15">
      <c r="A180" s="37" t="s">
        <v>165</v>
      </c>
      <c r="B180" s="37"/>
      <c r="C180" s="37"/>
      <c r="D180" s="37"/>
      <c r="E180" s="37"/>
      <c r="F180" s="37"/>
      <c r="G180" s="39"/>
      <c r="H180" s="39"/>
      <c r="I180" s="39"/>
      <c r="J180" s="39"/>
      <c r="K180" s="39"/>
      <c r="L180" s="39"/>
      <c r="M180" s="39"/>
      <c r="N180" s="39"/>
      <c r="O180" s="39"/>
    </row>
    <row r="181" spans="1:15">
      <c r="A181" s="37" t="s">
        <v>6</v>
      </c>
      <c r="B181" s="40"/>
      <c r="C181" s="39"/>
      <c r="D181" s="39"/>
      <c r="E181" s="39"/>
      <c r="F181" s="39"/>
      <c r="G181" s="39"/>
      <c r="H181" s="39"/>
      <c r="I181" s="39"/>
      <c r="J181" s="39"/>
      <c r="K181" s="39"/>
      <c r="L181" s="39"/>
      <c r="M181" s="39"/>
      <c r="N181" s="39"/>
      <c r="O181" s="39"/>
    </row>
    <row r="182" spans="1:15">
      <c r="A182" s="41" t="s">
        <v>7</v>
      </c>
      <c r="B182" s="42"/>
      <c r="C182" s="39"/>
      <c r="D182" s="39"/>
      <c r="E182" s="39"/>
      <c r="F182" s="39"/>
      <c r="G182" s="39"/>
      <c r="H182" s="39"/>
      <c r="I182" s="39"/>
      <c r="J182" s="39"/>
      <c r="K182" s="39"/>
      <c r="L182" s="39"/>
      <c r="M182" s="39"/>
      <c r="N182" s="39"/>
      <c r="O182" s="39"/>
    </row>
    <row r="183" spans="1:15">
      <c r="A183" s="39" t="s">
        <v>158</v>
      </c>
      <c r="B183" s="40"/>
      <c r="C183" s="39"/>
      <c r="D183" s="39"/>
      <c r="E183" s="39"/>
      <c r="F183" s="39"/>
      <c r="G183" s="39"/>
      <c r="H183" s="39"/>
      <c r="I183" s="39"/>
      <c r="J183" s="39"/>
      <c r="K183" s="39"/>
      <c r="L183" s="39"/>
      <c r="M183" s="39"/>
      <c r="N183" s="39"/>
      <c r="O183" s="39"/>
    </row>
    <row r="184" spans="1:15">
      <c r="A184" s="37" t="s">
        <v>159</v>
      </c>
      <c r="B184" s="40"/>
      <c r="C184" s="39"/>
      <c r="D184" s="39"/>
      <c r="E184" s="39"/>
      <c r="F184" s="39"/>
      <c r="G184" s="39"/>
      <c r="H184" s="39"/>
      <c r="I184" s="39"/>
      <c r="J184" s="39"/>
      <c r="K184" s="39"/>
      <c r="L184" s="39"/>
      <c r="M184" s="39"/>
      <c r="N184" s="39"/>
      <c r="O184" s="39"/>
    </row>
    <row r="185" spans="1:15">
      <c r="A185" s="37" t="s">
        <v>160</v>
      </c>
      <c r="B185" s="40"/>
      <c r="C185" s="39"/>
      <c r="D185" s="39"/>
      <c r="E185" s="39"/>
      <c r="F185" s="39"/>
      <c r="G185" s="39"/>
      <c r="H185" s="39"/>
      <c r="I185" s="39"/>
      <c r="J185" s="39"/>
      <c r="K185" s="39"/>
      <c r="L185" s="39"/>
      <c r="M185" s="39"/>
      <c r="N185" s="39"/>
      <c r="O185" s="39"/>
    </row>
    <row r="186" spans="1:15">
      <c r="A186" s="37" t="s">
        <v>161</v>
      </c>
      <c r="B186" s="40"/>
      <c r="C186" s="39"/>
      <c r="D186" s="39"/>
      <c r="E186" s="39"/>
      <c r="F186" s="39"/>
      <c r="G186" s="39"/>
      <c r="H186" s="39"/>
      <c r="I186" s="39"/>
      <c r="J186" s="39"/>
      <c r="K186" s="39"/>
      <c r="L186" s="39"/>
      <c r="M186" s="39"/>
      <c r="N186" s="39"/>
      <c r="O186" s="39"/>
    </row>
    <row r="187" spans="1:15">
      <c r="A187" s="37" t="s">
        <v>162</v>
      </c>
      <c r="B187" s="40"/>
      <c r="C187" s="39"/>
      <c r="D187" s="39"/>
      <c r="E187" s="39"/>
      <c r="F187" s="39"/>
      <c r="G187" s="39"/>
      <c r="H187" s="39"/>
      <c r="I187" s="39"/>
      <c r="J187" s="39"/>
      <c r="K187" s="39"/>
      <c r="L187" s="39"/>
      <c r="M187" s="39"/>
      <c r="N187" s="39"/>
      <c r="O187" s="39"/>
    </row>
    <row r="188" spans="1:15">
      <c r="A188" s="37" t="s">
        <v>163</v>
      </c>
      <c r="B188" s="40"/>
      <c r="C188" s="39"/>
      <c r="D188" s="39"/>
      <c r="E188" s="39"/>
      <c r="F188" s="39"/>
      <c r="G188" s="39"/>
      <c r="H188" s="39"/>
      <c r="I188" s="39"/>
      <c r="J188" s="39"/>
      <c r="K188" s="39"/>
      <c r="L188" s="39"/>
      <c r="M188" s="39"/>
      <c r="N188" s="39"/>
      <c r="O188" s="39"/>
    </row>
    <row r="189" spans="1:15">
      <c r="A189" s="37" t="s">
        <v>182</v>
      </c>
      <c r="B189" s="40"/>
      <c r="C189" s="39"/>
      <c r="D189" s="39"/>
      <c r="E189" s="39"/>
      <c r="F189" s="39"/>
      <c r="G189" s="39"/>
      <c r="H189" s="39"/>
      <c r="I189" s="39"/>
      <c r="J189" s="39"/>
      <c r="K189" s="39"/>
      <c r="L189" s="39"/>
      <c r="M189" s="39"/>
      <c r="N189" s="39"/>
      <c r="O189" s="39"/>
    </row>
    <row r="190" spans="1:15">
      <c r="A190" s="39"/>
      <c r="B190" s="40"/>
      <c r="C190" s="39"/>
      <c r="D190" s="39"/>
      <c r="E190" s="39"/>
      <c r="F190" s="39"/>
      <c r="G190" s="39"/>
      <c r="H190" s="39"/>
      <c r="I190" s="39"/>
      <c r="J190" s="39"/>
      <c r="K190" s="39"/>
      <c r="L190" s="39"/>
      <c r="M190" s="39"/>
      <c r="N190" s="39"/>
      <c r="O190" s="39"/>
    </row>
    <row r="191" spans="1:15">
      <c r="A191" s="39"/>
      <c r="B191" s="40"/>
      <c r="C191" s="39"/>
      <c r="D191" s="39"/>
      <c r="E191" s="39"/>
      <c r="F191" s="39"/>
      <c r="G191" s="39"/>
      <c r="H191" s="39"/>
      <c r="I191" s="39"/>
      <c r="J191" s="39"/>
      <c r="K191" s="39"/>
      <c r="L191" s="39"/>
      <c r="M191" s="39"/>
      <c r="N191" s="39"/>
      <c r="O191" s="39"/>
    </row>
  </sheetData>
  <mergeCells count="1">
    <mergeCell ref="A8:F8"/>
  </mergeCells>
  <pageMargins left="0.7" right="0.7" top="0.75" bottom="0.75" header="0.3" footer="0.3"/>
  <pageSetup orientation="portrait" r:id="rId1"/>
  <ignoredErrors>
    <ignoredError sqref="D23:D25 D29:D31 D44 D46 D49 D53" formula="1"/>
    <ignoredError sqref="F132:F136 F150:F151 F153:F154 F152 F138:F149 E163 E165 E168 E170:E177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Pernoctaciones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Estela Diaz</dc:creator>
  <cp:lastModifiedBy>Estela Diaz</cp:lastModifiedBy>
  <cp:lastPrinted>2023-01-27T13:15:36Z</cp:lastPrinted>
  <dcterms:created xsi:type="dcterms:W3CDTF">2017-03-27T16:37:50Z</dcterms:created>
  <dcterms:modified xsi:type="dcterms:W3CDTF">2025-03-18T13:14:57Z</dcterms:modified>
</cp:coreProperties>
</file>