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TURISMO SEPTIEMBRE 2024\"/>
    </mc:Choice>
  </mc:AlternateContent>
  <bookViews>
    <workbookView xWindow="0" yWindow="0" windowWidth="28800" windowHeight="11835"/>
  </bookViews>
  <sheets>
    <sheet name="Viajer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3" i="2" l="1"/>
  <c r="C173" i="2"/>
  <c r="F172" i="2" l="1"/>
  <c r="C172" i="2"/>
  <c r="F171" i="2" l="1"/>
  <c r="C171" i="2"/>
  <c r="F170" i="2" l="1"/>
  <c r="C170" i="2"/>
  <c r="C169" i="2" l="1"/>
  <c r="F169" i="2"/>
  <c r="F168" i="2" l="1"/>
  <c r="C168" i="2"/>
  <c r="C167" i="2" l="1"/>
  <c r="F167" i="2"/>
  <c r="F166" i="2" l="1"/>
  <c r="C166" i="2"/>
  <c r="F165" i="2" l="1"/>
  <c r="C165" i="2"/>
  <c r="F164" i="2" l="1"/>
  <c r="C164" i="2"/>
  <c r="F163" i="2" l="1"/>
  <c r="C163" i="2"/>
  <c r="F162" i="2" l="1"/>
  <c r="C162" i="2"/>
  <c r="F161" i="2" l="1"/>
  <c r="C161" i="2"/>
  <c r="F160" i="2" l="1"/>
  <c r="C160" i="2"/>
  <c r="F159" i="2" l="1"/>
  <c r="C159" i="2"/>
  <c r="F158" i="2" l="1"/>
  <c r="C158" i="2"/>
  <c r="F157" i="2" l="1"/>
  <c r="C157" i="2"/>
  <c r="F156" i="2" l="1"/>
  <c r="F155" i="2"/>
  <c r="F154" i="2"/>
  <c r="F153" i="2"/>
  <c r="C156" i="2"/>
  <c r="C155" i="2"/>
  <c r="C154" i="2"/>
  <c r="C153" i="2"/>
  <c r="C10" i="2" l="1"/>
  <c r="F10" i="2"/>
  <c r="C11" i="2"/>
  <c r="F11" i="2"/>
  <c r="C12" i="2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C24" i="2"/>
  <c r="F24" i="2"/>
  <c r="F152" i="2" l="1"/>
  <c r="F151" i="2"/>
  <c r="F150" i="2"/>
  <c r="F149" i="2"/>
  <c r="F148" i="2"/>
  <c r="F147" i="2"/>
  <c r="F146" i="2"/>
  <c r="F145" i="2"/>
  <c r="F144" i="2"/>
  <c r="F143" i="2"/>
  <c r="F142" i="2"/>
  <c r="F141" i="2"/>
  <c r="F140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F139" i="2"/>
  <c r="F138" i="2"/>
  <c r="F137" i="2"/>
  <c r="F136" i="2"/>
  <c r="F135" i="2"/>
  <c r="F134" i="2"/>
  <c r="F133" i="2"/>
  <c r="F132" i="2"/>
  <c r="C132" i="2"/>
  <c r="C139" i="2"/>
  <c r="C138" i="2"/>
  <c r="C137" i="2"/>
  <c r="C136" i="2"/>
  <c r="C135" i="2"/>
  <c r="C134" i="2"/>
  <c r="C133" i="2"/>
  <c r="C130" i="2" l="1"/>
  <c r="C131" i="2"/>
  <c r="F131" i="2"/>
  <c r="F130" i="2" l="1"/>
  <c r="F129" i="2"/>
  <c r="C129" i="2"/>
  <c r="C128" i="2"/>
  <c r="C127" i="2"/>
  <c r="C126" i="2"/>
  <c r="C125" i="2"/>
  <c r="C124" i="2"/>
  <c r="C123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/>
  <c r="C106" i="2"/>
  <c r="F105" i="2"/>
  <c r="C105" i="2"/>
  <c r="F104" i="2" l="1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F54" i="2"/>
  <c r="C54" i="2"/>
  <c r="F53" i="2"/>
  <c r="C53" i="2"/>
  <c r="D51" i="2"/>
  <c r="F52" i="2" s="1"/>
  <c r="B51" i="2"/>
  <c r="C51" i="2" s="1"/>
  <c r="F50" i="2"/>
  <c r="C50" i="2"/>
  <c r="F49" i="2"/>
  <c r="C49" i="2"/>
  <c r="D47" i="2"/>
  <c r="F47" i="2" s="1"/>
  <c r="B47" i="2"/>
  <c r="C47" i="2" s="1"/>
  <c r="F46" i="2"/>
  <c r="C46" i="2"/>
  <c r="D44" i="2"/>
  <c r="F44" i="2" s="1"/>
  <c r="B44" i="2"/>
  <c r="C45" i="2" s="1"/>
  <c r="D42" i="2"/>
  <c r="F43" i="2" s="1"/>
  <c r="B42" i="2"/>
  <c r="C42" i="2" s="1"/>
  <c r="F41" i="2"/>
  <c r="C41" i="2"/>
  <c r="F40" i="2"/>
  <c r="C40" i="2"/>
  <c r="F39" i="2"/>
  <c r="C39" i="2"/>
  <c r="F38" i="2"/>
  <c r="B38" i="2"/>
  <c r="F37" i="2"/>
  <c r="B37" i="2"/>
  <c r="C37" i="2" s="1"/>
  <c r="F36" i="2"/>
  <c r="F35" i="2"/>
  <c r="B35" i="2"/>
  <c r="C36" i="2" s="1"/>
  <c r="F34" i="2"/>
  <c r="B34" i="2"/>
  <c r="C34" i="2" s="1"/>
  <c r="F33" i="2"/>
  <c r="F32" i="2"/>
  <c r="B32" i="2"/>
  <c r="C33" i="2" s="1"/>
  <c r="F31" i="2"/>
  <c r="B31" i="2"/>
  <c r="F30" i="2"/>
  <c r="B30" i="2"/>
  <c r="F29" i="2"/>
  <c r="B29" i="2"/>
  <c r="C29" i="2" s="1"/>
  <c r="F28" i="2"/>
  <c r="F27" i="2"/>
  <c r="B27" i="2"/>
  <c r="C28" i="2" s="1"/>
  <c r="F26" i="2"/>
  <c r="C26" i="2"/>
  <c r="F25" i="2"/>
  <c r="C25" i="2"/>
  <c r="C31" i="2" l="1"/>
  <c r="C27" i="2"/>
  <c r="C30" i="2"/>
  <c r="C48" i="2"/>
  <c r="F42" i="2"/>
  <c r="C44" i="2"/>
  <c r="F45" i="2"/>
  <c r="F48" i="2"/>
  <c r="F51" i="2"/>
  <c r="C32" i="2"/>
  <c r="C35" i="2"/>
  <c r="C38" i="2"/>
  <c r="C43" i="2"/>
  <c r="C52" i="2"/>
</calcChain>
</file>

<file path=xl/sharedStrings.xml><?xml version="1.0" encoding="utf-8"?>
<sst xmlns="http://schemas.openxmlformats.org/spreadsheetml/2006/main" count="262" uniqueCount="186">
  <si>
    <t>Mes</t>
  </si>
  <si>
    <t>Paraná</t>
  </si>
  <si>
    <t>Variación respecto
a mes anterior</t>
  </si>
  <si>
    <t>Gualeguaychú</t>
  </si>
  <si>
    <t>-</t>
  </si>
  <si>
    <t/>
  </si>
  <si>
    <t>(1): Se considera viajero a toda persona que realiza una o más pernoctaciones seguidas en el mismo establecimiento hotelero o parahotelero y que abona por tal servicio. Un bebé que se aloja sin cargo no se considera viajero porque no ocupa una plaza.</t>
  </si>
  <si>
    <t>(2): Estimación/es con coeficiente de variación superior a 20%.</t>
  </si>
  <si>
    <t>(3): Datos provisorios</t>
  </si>
  <si>
    <t>(2)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</si>
  <si>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</si>
  <si>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</si>
  <si>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</si>
  <si>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</si>
  <si>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</si>
  <si>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</si>
  <si>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</si>
  <si>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</si>
  <si>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</si>
  <si>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</si>
  <si>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</si>
  <si>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</si>
  <si>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</si>
  <si>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</si>
  <si>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</si>
  <si>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</si>
  <si>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</si>
  <si>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</si>
  <si>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</si>
  <si>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</si>
  <si>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</si>
  <si>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</si>
  <si>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</si>
  <si>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</si>
  <si>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</si>
  <si>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</si>
  <si>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</si>
  <si>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</si>
  <si>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</si>
  <si>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</si>
  <si>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</si>
  <si>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</si>
  <si>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</si>
  <si>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</si>
  <si>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</si>
  <si>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</si>
  <si>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</si>
  <si>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</si>
  <si>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</si>
  <si>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</si>
  <si>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</si>
  <si>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</si>
  <si>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</si>
  <si>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</si>
  <si>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</si>
  <si>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</si>
  <si>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</si>
  <si>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</si>
  <si>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</si>
  <si>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</si>
  <si>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</si>
  <si>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</si>
  <si>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</si>
  <si>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</si>
  <si>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</si>
  <si>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</si>
  <si>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</si>
  <si>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</si>
  <si>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</si>
  <si>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</si>
  <si>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</si>
  <si>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</si>
  <si>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</si>
  <si>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</si>
  <si>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</si>
  <si>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</si>
  <si>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</si>
  <si>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</si>
  <si>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</si>
  <si>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</si>
  <si>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</si>
  <si>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</si>
  <si>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</si>
  <si>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</si>
  <si>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</si>
  <si>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</si>
  <si>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</si>
  <si>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</si>
  <si>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</si>
  <si>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</si>
  <si>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</si>
  <si>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</si>
  <si>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</si>
  <si>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</si>
  <si>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</si>
  <si>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</si>
  <si>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</si>
  <si>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</si>
  <si>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</si>
  <si>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</si>
  <si>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</si>
  <si>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</si>
  <si>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</si>
  <si>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</si>
  <si>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</si>
  <si>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</si>
  <si>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</si>
  <si>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</si>
  <si>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</si>
  <si>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</si>
  <si>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</si>
  <si>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</si>
  <si>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</si>
  <si>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</si>
  <si>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</si>
  <si>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</si>
  <si>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</si>
  <si>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</si>
  <si>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</si>
  <si>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</si>
  <si>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</si>
  <si>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</si>
  <si>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</si>
  <si>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</si>
  <si>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</si>
  <si>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</si>
  <si>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</si>
  <si>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</si>
  <si>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</si>
  <si>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</si>
  <si>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</si>
  <si>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</si>
  <si>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</si>
  <si>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</si>
  <si>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</si>
  <si>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</si>
  <si>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</si>
  <si>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</si>
  <si>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</si>
  <si>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</si>
  <si>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</si>
  <si>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</si>
  <si>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</si>
  <si>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</si>
  <si>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</si>
  <si>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</si>
  <si>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</si>
  <si>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</si>
  <si>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</si>
  <si>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</si>
  <si>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</si>
  <si>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</si>
  <si>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</si>
  <si>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</si>
  <si>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</si>
  <si>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</si>
  <si>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</si>
  <si>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</si>
  <si>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</si>
  <si>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</si>
  <si>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</si>
  <si>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</si>
  <si>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</si>
  <si>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</si>
  <si>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</si>
  <si>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</si>
  <si>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</si>
  <si>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</si>
  <si>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</si>
  <si>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</si>
  <si>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</si>
  <si>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</si>
  <si>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</si>
  <si>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Enero 2024</t>
  </si>
  <si>
    <t>Noviembre2023</t>
  </si>
  <si>
    <t>Diciembre 2023</t>
  </si>
  <si>
    <t>Febrero 2024</t>
  </si>
  <si>
    <t>Marzo 2024</t>
  </si>
  <si>
    <r>
      <t>Abril 2024</t>
    </r>
    <r>
      <rPr>
        <vertAlign val="superscript"/>
        <sz val="10"/>
        <rFont val="AvenirNext LT Pro Regular"/>
        <family val="2"/>
      </rPr>
      <t xml:space="preserve"> </t>
    </r>
  </si>
  <si>
    <t>Mayo 2024</t>
  </si>
  <si>
    <t>Junio 2024</t>
  </si>
  <si>
    <r>
      <t>Agosto 2024</t>
    </r>
    <r>
      <rPr>
        <vertAlign val="superscript"/>
        <sz val="10"/>
        <rFont val="AvenirNext LT Pro Regular"/>
        <family val="2"/>
      </rPr>
      <t>(3)</t>
    </r>
  </si>
  <si>
    <r>
      <t>Paraná y Gualeguaychú. Cantidad de Viajeros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alojados en establecimientos hoteleros y parahoteleros. Enero 2011- Septiembre 2024.</t>
    </r>
  </si>
  <si>
    <r>
      <t>Septiembre 2024</t>
    </r>
    <r>
      <rPr>
        <vertAlign val="superscript"/>
        <sz val="10"/>
        <rFont val="AvenirNext LT Pro Regular"/>
        <family val="2"/>
      </rPr>
      <t>(3)</t>
    </r>
  </si>
  <si>
    <t>Julio 2024</t>
  </si>
  <si>
    <t>Fuente: INDEC, Encuesta de Ocupación Hotelera 2018-2023. Disponible en https://www.indec.gob.ar/indec/web/Nivel4-Tema-3-13-56. Elaboración DGEyC Entre Ríos.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</si>
</sst>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1"/>
      <color theme="1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  <font>
      <b/>
      <sz val="8"/>
      <color indexed="8"/>
      <name val="AvenirNext LT Pro Regular"/>
      <family val="2"/>
    </font>
    <font>
      <vertAlign val="superscript"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10"/>
      <color indexed="8"/>
      <name val="AvenirNext LT Pro Regular"/>
      <family val="2"/>
    </font>
    <font>
      <sz val="14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1" applyFont="1" applyFill="1" applyBorder="1" applyAlignment="1" applyProtection="1">
      <alignment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right" vertical="center"/>
    </xf>
    <xf numFmtId="165" fontId="10" fillId="2" borderId="0" xfId="5" applyNumberFormat="1" applyFont="1" applyFill="1" applyAlignment="1">
      <alignment horizontal="center" vertical="center"/>
    </xf>
    <xf numFmtId="165" fontId="16" fillId="2" borderId="0" xfId="2" quotePrefix="1" applyNumberFormat="1" applyFont="1" applyFill="1" applyAlignment="1">
      <alignment horizontal="center" vertical="center"/>
    </xf>
    <xf numFmtId="165" fontId="10" fillId="2" borderId="0" xfId="2" applyNumberFormat="1" applyFont="1" applyFill="1" applyBorder="1" applyAlignment="1">
      <alignment horizontal="right" vertical="center"/>
    </xf>
    <xf numFmtId="165" fontId="10" fillId="2" borderId="0" xfId="2" quotePrefix="1" applyNumberFormat="1" applyFont="1" applyFill="1" applyBorder="1" applyAlignment="1">
      <alignment horizontal="center" vertical="center"/>
    </xf>
    <xf numFmtId="165" fontId="18" fillId="2" borderId="0" xfId="2" applyNumberFormat="1" applyFont="1" applyFill="1" applyAlignment="1">
      <alignment horizontal="right" vertical="center"/>
    </xf>
    <xf numFmtId="165" fontId="18" fillId="2" borderId="0" xfId="2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5" fontId="10" fillId="2" borderId="2" xfId="2" applyNumberFormat="1" applyFont="1" applyFill="1" applyBorder="1" applyAlignment="1">
      <alignment horizontal="right" vertical="center"/>
    </xf>
    <xf numFmtId="17" fontId="9" fillId="2" borderId="0" xfId="0" quotePrefix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0" fontId="10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13" fillId="2" borderId="0" xfId="4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horizontal="left" vertical="center"/>
    </xf>
    <xf numFmtId="3" fontId="15" fillId="2" borderId="0" xfId="4" applyNumberFormat="1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left" vertical="center"/>
    </xf>
    <xf numFmtId="10" fontId="17" fillId="2" borderId="0" xfId="3" applyNumberFormat="1" applyFont="1" applyFill="1" applyBorder="1" applyAlignment="1">
      <alignment horizontal="right" vertical="center"/>
    </xf>
    <xf numFmtId="17" fontId="12" fillId="2" borderId="0" xfId="0" applyNumberFormat="1" applyFont="1" applyFill="1" applyBorder="1" applyAlignment="1">
      <alignment horizontal="left" vertical="center"/>
    </xf>
    <xf numFmtId="10" fontId="18" fillId="2" borderId="0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right" vertical="center"/>
    </xf>
    <xf numFmtId="17" fontId="9" fillId="2" borderId="2" xfId="0" quotePrefix="1" applyNumberFormat="1" applyFont="1" applyFill="1" applyBorder="1" applyAlignment="1">
      <alignment horizontal="left" vertical="center"/>
    </xf>
    <xf numFmtId="10" fontId="10" fillId="2" borderId="2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5" fontId="16" fillId="2" borderId="2" xfId="2" quotePrefix="1" applyNumberFormat="1" applyFont="1" applyFill="1" applyBorder="1" applyAlignment="1">
      <alignment horizontal="center" vertical="center"/>
    </xf>
    <xf numFmtId="165" fontId="16" fillId="2" borderId="0" xfId="2" quotePrefix="1" applyNumberFormat="1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right" vertical="center" wrapText="1"/>
    </xf>
  </cellXfs>
  <cellStyles count="6">
    <cellStyle name="Hipervínculo" xfId="1" builtinId="8"/>
    <cellStyle name="Millares 2" xfId="2"/>
    <cellStyle name="Millares 2 2" xfId="5"/>
    <cellStyle name="Normal" xfId="0" builtinId="0"/>
    <cellStyle name="Normal 10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VIAJEROS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Viajeros!$A$129:$A$173</c:f>
              <c:strCache>
                <c:ptCount val="45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2024(3)</c:v>
                </c:pt>
                <c:pt idx="44">
                  <c:v>Septiembre 2024(3)</c:v>
                </c:pt>
              </c:strCache>
            </c:strRef>
          </c:cat>
          <c:val>
            <c:numRef>
              <c:f>Viajeros!$B$129:$B$173</c:f>
              <c:numCache>
                <c:formatCode>#,##0_ ;\-#,##0\ </c:formatCode>
                <c:ptCount val="45"/>
                <c:pt idx="0">
                  <c:v>4319</c:v>
                </c:pt>
                <c:pt idx="1">
                  <c:v>4167</c:v>
                </c:pt>
                <c:pt idx="2">
                  <c:v>4259</c:v>
                </c:pt>
                <c:pt idx="3">
                  <c:v>3919</c:v>
                </c:pt>
                <c:pt idx="4">
                  <c:v>2204</c:v>
                </c:pt>
                <c:pt idx="5">
                  <c:v>2255</c:v>
                </c:pt>
                <c:pt idx="6">
                  <c:v>5700</c:v>
                </c:pt>
                <c:pt idx="7">
                  <c:v>5787</c:v>
                </c:pt>
                <c:pt idx="8">
                  <c:v>6243</c:v>
                </c:pt>
                <c:pt idx="9">
                  <c:v>7561</c:v>
                </c:pt>
                <c:pt idx="10">
                  <c:v>8074</c:v>
                </c:pt>
                <c:pt idx="11">
                  <c:v>7428</c:v>
                </c:pt>
                <c:pt idx="12">
                  <c:v>8934</c:v>
                </c:pt>
                <c:pt idx="13">
                  <c:v>8143</c:v>
                </c:pt>
                <c:pt idx="14">
                  <c:v>8189</c:v>
                </c:pt>
                <c:pt idx="15">
                  <c:v>9096</c:v>
                </c:pt>
                <c:pt idx="16">
                  <c:v>9100</c:v>
                </c:pt>
                <c:pt idx="17">
                  <c:v>9333</c:v>
                </c:pt>
                <c:pt idx="18">
                  <c:v>10406</c:v>
                </c:pt>
                <c:pt idx="19">
                  <c:v>10350</c:v>
                </c:pt>
                <c:pt idx="20">
                  <c:v>10919</c:v>
                </c:pt>
                <c:pt idx="21">
                  <c:v>11121</c:v>
                </c:pt>
                <c:pt idx="22">
                  <c:v>10574</c:v>
                </c:pt>
                <c:pt idx="23">
                  <c:v>9279</c:v>
                </c:pt>
                <c:pt idx="24">
                  <c:v>9784</c:v>
                </c:pt>
                <c:pt idx="25">
                  <c:v>9014</c:v>
                </c:pt>
                <c:pt idx="26">
                  <c:v>8517</c:v>
                </c:pt>
                <c:pt idx="27">
                  <c:v>9138</c:v>
                </c:pt>
                <c:pt idx="28">
                  <c:v>7860</c:v>
                </c:pt>
                <c:pt idx="29">
                  <c:v>8185</c:v>
                </c:pt>
                <c:pt idx="30">
                  <c:v>10484</c:v>
                </c:pt>
                <c:pt idx="31">
                  <c:v>8023</c:v>
                </c:pt>
                <c:pt idx="32">
                  <c:v>9283</c:v>
                </c:pt>
                <c:pt idx="33">
                  <c:v>9329</c:v>
                </c:pt>
                <c:pt idx="34">
                  <c:v>8236</c:v>
                </c:pt>
                <c:pt idx="35">
                  <c:v>8117</c:v>
                </c:pt>
                <c:pt idx="36">
                  <c:v>7238</c:v>
                </c:pt>
                <c:pt idx="37">
                  <c:v>6584</c:v>
                </c:pt>
                <c:pt idx="38">
                  <c:v>7045</c:v>
                </c:pt>
                <c:pt idx="39">
                  <c:v>5989</c:v>
                </c:pt>
                <c:pt idx="40">
                  <c:v>5954</c:v>
                </c:pt>
                <c:pt idx="41">
                  <c:v>6395</c:v>
                </c:pt>
                <c:pt idx="42">
                  <c:v>6847</c:v>
                </c:pt>
                <c:pt idx="43">
                  <c:v>6792</c:v>
                </c:pt>
                <c:pt idx="44">
                  <c:v>7040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17-4DF9-85A3-5198CCEE204B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Viajeros!$A$129:$A$173</c:f>
              <c:strCache>
                <c:ptCount val="45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2024(3)</c:v>
                </c:pt>
                <c:pt idx="44">
                  <c:v>Septiembre 2024(3)</c:v>
                </c:pt>
              </c:strCache>
            </c:strRef>
          </c:cat>
          <c:val>
            <c:numRef>
              <c:f>Viajeros!$D$129:$D$173</c:f>
              <c:numCache>
                <c:formatCode>#,##0_ ;\-#,##0\ </c:formatCode>
                <c:ptCount val="45"/>
                <c:pt idx="0">
                  <c:v>5798</c:v>
                </c:pt>
                <c:pt idx="1">
                  <c:v>7718</c:v>
                </c:pt>
                <c:pt idx="2">
                  <c:v>5431</c:v>
                </c:pt>
                <c:pt idx="3">
                  <c:v>2795</c:v>
                </c:pt>
                <c:pt idx="4">
                  <c:v>1750</c:v>
                </c:pt>
                <c:pt idx="5">
                  <c:v>1202</c:v>
                </c:pt>
                <c:pt idx="6">
                  <c:v>4860</c:v>
                </c:pt>
                <c:pt idx="7">
                  <c:v>4494</c:v>
                </c:pt>
                <c:pt idx="8">
                  <c:v>4066</c:v>
                </c:pt>
                <c:pt idx="9">
                  <c:v>6319</c:v>
                </c:pt>
                <c:pt idx="10">
                  <c:v>6962</c:v>
                </c:pt>
                <c:pt idx="11">
                  <c:v>8382</c:v>
                </c:pt>
                <c:pt idx="12">
                  <c:v>12020</c:v>
                </c:pt>
                <c:pt idx="13">
                  <c:v>10760</c:v>
                </c:pt>
                <c:pt idx="14">
                  <c:v>8324</c:v>
                </c:pt>
                <c:pt idx="15">
                  <c:v>7429</c:v>
                </c:pt>
                <c:pt idx="16">
                  <c:v>4877</c:v>
                </c:pt>
                <c:pt idx="17">
                  <c:v>4582</c:v>
                </c:pt>
                <c:pt idx="18">
                  <c:v>6952</c:v>
                </c:pt>
                <c:pt idx="19">
                  <c:v>6204</c:v>
                </c:pt>
                <c:pt idx="20">
                  <c:v>7195</c:v>
                </c:pt>
                <c:pt idx="21">
                  <c:v>6862</c:v>
                </c:pt>
                <c:pt idx="22">
                  <c:v>6772</c:v>
                </c:pt>
                <c:pt idx="23">
                  <c:v>6536</c:v>
                </c:pt>
                <c:pt idx="24">
                  <c:v>16332</c:v>
                </c:pt>
                <c:pt idx="25">
                  <c:v>18903</c:v>
                </c:pt>
                <c:pt idx="26">
                  <c:v>11545</c:v>
                </c:pt>
                <c:pt idx="27">
                  <c:v>11237</c:v>
                </c:pt>
                <c:pt idx="28">
                  <c:v>8980</c:v>
                </c:pt>
                <c:pt idx="29">
                  <c:v>8941</c:v>
                </c:pt>
                <c:pt idx="30">
                  <c:v>8820</c:v>
                </c:pt>
                <c:pt idx="31">
                  <c:v>9752</c:v>
                </c:pt>
                <c:pt idx="32">
                  <c:v>9452</c:v>
                </c:pt>
                <c:pt idx="33">
                  <c:v>8940</c:v>
                </c:pt>
                <c:pt idx="34">
                  <c:v>10165</c:v>
                </c:pt>
                <c:pt idx="35">
                  <c:v>9696</c:v>
                </c:pt>
                <c:pt idx="36">
                  <c:v>14152</c:v>
                </c:pt>
                <c:pt idx="37">
                  <c:v>15387</c:v>
                </c:pt>
                <c:pt idx="38">
                  <c:v>7938</c:v>
                </c:pt>
                <c:pt idx="39">
                  <c:v>5093</c:v>
                </c:pt>
                <c:pt idx="40">
                  <c:v>4862</c:v>
                </c:pt>
                <c:pt idx="41">
                  <c:v>5951</c:v>
                </c:pt>
                <c:pt idx="42">
                  <c:v>9648</c:v>
                </c:pt>
                <c:pt idx="43">
                  <c:v>6698</c:v>
                </c:pt>
                <c:pt idx="44">
                  <c:v>7637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3B-495C-9B65-53BA013E7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077328"/>
        <c:axId val="329165384"/>
      </c:lineChart>
      <c:catAx>
        <c:axId val="33007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165384"/>
        <c:crosses val="autoZero"/>
        <c:auto val="1"/>
        <c:lblAlgn val="ctr"/>
        <c:lblOffset val="100"/>
        <c:noMultiLvlLbl val="1"/>
      </c:catAx>
      <c:valAx>
        <c:axId val="32916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07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238126</xdr:colOff>
      <xdr:row>145</xdr:row>
      <xdr:rowOff>95250</xdr:rowOff>
    </xdr:from>
    <xdr:to>
      <xdr:col>17</xdr:col>
      <xdr:colOff>209550</xdr:colOff>
      <xdr:row>170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161925</xdr:rowOff>
    </xdr:from>
    <xdr:to>
      <xdr:col>2</xdr:col>
      <xdr:colOff>675640</xdr:colOff>
      <xdr:row>3</xdr:row>
      <xdr:rowOff>59690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61925"/>
          <a:ext cx="2418715" cy="4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85"/>
  <sheetViews>
    <sheetView tabSelected="1" zoomScaleNormal="100" workbookViewId="0">
      <pane ySplit="8" topLeftCell="A158" activePane="bottomLeft" state="frozen"/>
      <selection pane="bottomLeft" activeCell="K90" sqref="J90:K97"/>
    </sheetView>
  </sheetViews>
  <sheetFormatPr baseColWidth="10" defaultRowHeight="14.25"/>
  <cols>
    <col min="1" max="1" width="18.85546875" style="18" customWidth="1"/>
    <col min="2" max="2" width="14.28515625" style="19" customWidth="1"/>
    <col min="3" max="3" width="17.7109375" style="20" customWidth="1"/>
    <col min="4" max="4" width="20.5703125" style="19" customWidth="1"/>
    <col min="5" max="5" width="3.5703125" style="18" customWidth="1"/>
    <col min="6" max="6" width="16.7109375" style="19" customWidth="1"/>
    <col min="7" max="7" width="11.28515625" style="18" customWidth="1"/>
    <col min="8" max="8" width="30.7109375" style="18" bestFit="1" customWidth="1"/>
    <col min="9" max="257" width="11.42578125" style="18"/>
    <col min="258" max="261" width="17.7109375" style="18" customWidth="1"/>
    <col min="262" max="262" width="16.7109375" style="18" customWidth="1"/>
    <col min="263" max="263" width="11.28515625" style="18" customWidth="1"/>
    <col min="264" max="264" width="30.7109375" style="18" bestFit="1" customWidth="1"/>
    <col min="265" max="513" width="11.42578125" style="18"/>
    <col min="514" max="517" width="17.7109375" style="18" customWidth="1"/>
    <col min="518" max="518" width="16.7109375" style="18" customWidth="1"/>
    <col min="519" max="519" width="11.28515625" style="18" customWidth="1"/>
    <col min="520" max="520" width="30.7109375" style="18" bestFit="1" customWidth="1"/>
    <col min="521" max="769" width="11.42578125" style="18"/>
    <col min="770" max="773" width="17.7109375" style="18" customWidth="1"/>
    <col min="774" max="774" width="16.7109375" style="18" customWidth="1"/>
    <col min="775" max="775" width="11.28515625" style="18" customWidth="1"/>
    <col min="776" max="776" width="30.7109375" style="18" bestFit="1" customWidth="1"/>
    <col min="777" max="1025" width="11.42578125" style="18"/>
    <col min="1026" max="1029" width="17.7109375" style="18" customWidth="1"/>
    <col min="1030" max="1030" width="16.7109375" style="18" customWidth="1"/>
    <col min="1031" max="1031" width="11.28515625" style="18" customWidth="1"/>
    <col min="1032" max="1032" width="30.7109375" style="18" bestFit="1" customWidth="1"/>
    <col min="1033" max="1281" width="11.42578125" style="18"/>
    <col min="1282" max="1285" width="17.7109375" style="18" customWidth="1"/>
    <col min="1286" max="1286" width="16.7109375" style="18" customWidth="1"/>
    <col min="1287" max="1287" width="11.28515625" style="18" customWidth="1"/>
    <col min="1288" max="1288" width="30.7109375" style="18" bestFit="1" customWidth="1"/>
    <col min="1289" max="1537" width="11.42578125" style="18"/>
    <col min="1538" max="1541" width="17.7109375" style="18" customWidth="1"/>
    <col min="1542" max="1542" width="16.7109375" style="18" customWidth="1"/>
    <col min="1543" max="1543" width="11.28515625" style="18" customWidth="1"/>
    <col min="1544" max="1544" width="30.7109375" style="18" bestFit="1" customWidth="1"/>
    <col min="1545" max="1793" width="11.42578125" style="18"/>
    <col min="1794" max="1797" width="17.7109375" style="18" customWidth="1"/>
    <col min="1798" max="1798" width="16.7109375" style="18" customWidth="1"/>
    <col min="1799" max="1799" width="11.28515625" style="18" customWidth="1"/>
    <col min="1800" max="1800" width="30.7109375" style="18" bestFit="1" customWidth="1"/>
    <col min="1801" max="2049" width="11.42578125" style="18"/>
    <col min="2050" max="2053" width="17.7109375" style="18" customWidth="1"/>
    <col min="2054" max="2054" width="16.7109375" style="18" customWidth="1"/>
    <col min="2055" max="2055" width="11.28515625" style="18" customWidth="1"/>
    <col min="2056" max="2056" width="30.7109375" style="18" bestFit="1" customWidth="1"/>
    <col min="2057" max="2305" width="11.42578125" style="18"/>
    <col min="2306" max="2309" width="17.7109375" style="18" customWidth="1"/>
    <col min="2310" max="2310" width="16.7109375" style="18" customWidth="1"/>
    <col min="2311" max="2311" width="11.28515625" style="18" customWidth="1"/>
    <col min="2312" max="2312" width="30.7109375" style="18" bestFit="1" customWidth="1"/>
    <col min="2313" max="2561" width="11.42578125" style="18"/>
    <col min="2562" max="2565" width="17.7109375" style="18" customWidth="1"/>
    <col min="2566" max="2566" width="16.7109375" style="18" customWidth="1"/>
    <col min="2567" max="2567" width="11.28515625" style="18" customWidth="1"/>
    <col min="2568" max="2568" width="30.7109375" style="18" bestFit="1" customWidth="1"/>
    <col min="2569" max="2817" width="11.42578125" style="18"/>
    <col min="2818" max="2821" width="17.7109375" style="18" customWidth="1"/>
    <col min="2822" max="2822" width="16.7109375" style="18" customWidth="1"/>
    <col min="2823" max="2823" width="11.28515625" style="18" customWidth="1"/>
    <col min="2824" max="2824" width="30.7109375" style="18" bestFit="1" customWidth="1"/>
    <col min="2825" max="3073" width="11.42578125" style="18"/>
    <col min="3074" max="3077" width="17.7109375" style="18" customWidth="1"/>
    <col min="3078" max="3078" width="16.7109375" style="18" customWidth="1"/>
    <col min="3079" max="3079" width="11.28515625" style="18" customWidth="1"/>
    <col min="3080" max="3080" width="30.7109375" style="18" bestFit="1" customWidth="1"/>
    <col min="3081" max="3329" width="11.42578125" style="18"/>
    <col min="3330" max="3333" width="17.7109375" style="18" customWidth="1"/>
    <col min="3334" max="3334" width="16.7109375" style="18" customWidth="1"/>
    <col min="3335" max="3335" width="11.28515625" style="18" customWidth="1"/>
    <col min="3336" max="3336" width="30.7109375" style="18" bestFit="1" customWidth="1"/>
    <col min="3337" max="3585" width="11.42578125" style="18"/>
    <col min="3586" max="3589" width="17.7109375" style="18" customWidth="1"/>
    <col min="3590" max="3590" width="16.7109375" style="18" customWidth="1"/>
    <col min="3591" max="3591" width="11.28515625" style="18" customWidth="1"/>
    <col min="3592" max="3592" width="30.7109375" style="18" bestFit="1" customWidth="1"/>
    <col min="3593" max="3841" width="11.42578125" style="18"/>
    <col min="3842" max="3845" width="17.7109375" style="18" customWidth="1"/>
    <col min="3846" max="3846" width="16.7109375" style="18" customWidth="1"/>
    <col min="3847" max="3847" width="11.28515625" style="18" customWidth="1"/>
    <col min="3848" max="3848" width="30.7109375" style="18" bestFit="1" customWidth="1"/>
    <col min="3849" max="4097" width="11.42578125" style="18"/>
    <col min="4098" max="4101" width="17.7109375" style="18" customWidth="1"/>
    <col min="4102" max="4102" width="16.7109375" style="18" customWidth="1"/>
    <col min="4103" max="4103" width="11.28515625" style="18" customWidth="1"/>
    <col min="4104" max="4104" width="30.7109375" style="18" bestFit="1" customWidth="1"/>
    <col min="4105" max="4353" width="11.42578125" style="18"/>
    <col min="4354" max="4357" width="17.7109375" style="18" customWidth="1"/>
    <col min="4358" max="4358" width="16.7109375" style="18" customWidth="1"/>
    <col min="4359" max="4359" width="11.28515625" style="18" customWidth="1"/>
    <col min="4360" max="4360" width="30.7109375" style="18" bestFit="1" customWidth="1"/>
    <col min="4361" max="4609" width="11.42578125" style="18"/>
    <col min="4610" max="4613" width="17.7109375" style="18" customWidth="1"/>
    <col min="4614" max="4614" width="16.7109375" style="18" customWidth="1"/>
    <col min="4615" max="4615" width="11.28515625" style="18" customWidth="1"/>
    <col min="4616" max="4616" width="30.7109375" style="18" bestFit="1" customWidth="1"/>
    <col min="4617" max="4865" width="11.42578125" style="18"/>
    <col min="4866" max="4869" width="17.7109375" style="18" customWidth="1"/>
    <col min="4870" max="4870" width="16.7109375" style="18" customWidth="1"/>
    <col min="4871" max="4871" width="11.28515625" style="18" customWidth="1"/>
    <col min="4872" max="4872" width="30.7109375" style="18" bestFit="1" customWidth="1"/>
    <col min="4873" max="5121" width="11.42578125" style="18"/>
    <col min="5122" max="5125" width="17.7109375" style="18" customWidth="1"/>
    <col min="5126" max="5126" width="16.7109375" style="18" customWidth="1"/>
    <col min="5127" max="5127" width="11.28515625" style="18" customWidth="1"/>
    <col min="5128" max="5128" width="30.7109375" style="18" bestFit="1" customWidth="1"/>
    <col min="5129" max="5377" width="11.42578125" style="18"/>
    <col min="5378" max="5381" width="17.7109375" style="18" customWidth="1"/>
    <col min="5382" max="5382" width="16.7109375" style="18" customWidth="1"/>
    <col min="5383" max="5383" width="11.28515625" style="18" customWidth="1"/>
    <col min="5384" max="5384" width="30.7109375" style="18" bestFit="1" customWidth="1"/>
    <col min="5385" max="5633" width="11.42578125" style="18"/>
    <col min="5634" max="5637" width="17.7109375" style="18" customWidth="1"/>
    <col min="5638" max="5638" width="16.7109375" style="18" customWidth="1"/>
    <col min="5639" max="5639" width="11.28515625" style="18" customWidth="1"/>
    <col min="5640" max="5640" width="30.7109375" style="18" bestFit="1" customWidth="1"/>
    <col min="5641" max="5889" width="11.42578125" style="18"/>
    <col min="5890" max="5893" width="17.7109375" style="18" customWidth="1"/>
    <col min="5894" max="5894" width="16.7109375" style="18" customWidth="1"/>
    <col min="5895" max="5895" width="11.28515625" style="18" customWidth="1"/>
    <col min="5896" max="5896" width="30.7109375" style="18" bestFit="1" customWidth="1"/>
    <col min="5897" max="6145" width="11.42578125" style="18"/>
    <col min="6146" max="6149" width="17.7109375" style="18" customWidth="1"/>
    <col min="6150" max="6150" width="16.7109375" style="18" customWidth="1"/>
    <col min="6151" max="6151" width="11.28515625" style="18" customWidth="1"/>
    <col min="6152" max="6152" width="30.7109375" style="18" bestFit="1" customWidth="1"/>
    <col min="6153" max="6401" width="11.42578125" style="18"/>
    <col min="6402" max="6405" width="17.7109375" style="18" customWidth="1"/>
    <col min="6406" max="6406" width="16.7109375" style="18" customWidth="1"/>
    <col min="6407" max="6407" width="11.28515625" style="18" customWidth="1"/>
    <col min="6408" max="6408" width="30.7109375" style="18" bestFit="1" customWidth="1"/>
    <col min="6409" max="6657" width="11.42578125" style="18"/>
    <col min="6658" max="6661" width="17.7109375" style="18" customWidth="1"/>
    <col min="6662" max="6662" width="16.7109375" style="18" customWidth="1"/>
    <col min="6663" max="6663" width="11.28515625" style="18" customWidth="1"/>
    <col min="6664" max="6664" width="30.7109375" style="18" bestFit="1" customWidth="1"/>
    <col min="6665" max="6913" width="11.42578125" style="18"/>
    <col min="6914" max="6917" width="17.7109375" style="18" customWidth="1"/>
    <col min="6918" max="6918" width="16.7109375" style="18" customWidth="1"/>
    <col min="6919" max="6919" width="11.28515625" style="18" customWidth="1"/>
    <col min="6920" max="6920" width="30.7109375" style="18" bestFit="1" customWidth="1"/>
    <col min="6921" max="7169" width="11.42578125" style="18"/>
    <col min="7170" max="7173" width="17.7109375" style="18" customWidth="1"/>
    <col min="7174" max="7174" width="16.7109375" style="18" customWidth="1"/>
    <col min="7175" max="7175" width="11.28515625" style="18" customWidth="1"/>
    <col min="7176" max="7176" width="30.7109375" style="18" bestFit="1" customWidth="1"/>
    <col min="7177" max="7425" width="11.42578125" style="18"/>
    <col min="7426" max="7429" width="17.7109375" style="18" customWidth="1"/>
    <col min="7430" max="7430" width="16.7109375" style="18" customWidth="1"/>
    <col min="7431" max="7431" width="11.28515625" style="18" customWidth="1"/>
    <col min="7432" max="7432" width="30.7109375" style="18" bestFit="1" customWidth="1"/>
    <col min="7433" max="7681" width="11.42578125" style="18"/>
    <col min="7682" max="7685" width="17.7109375" style="18" customWidth="1"/>
    <col min="7686" max="7686" width="16.7109375" style="18" customWidth="1"/>
    <col min="7687" max="7687" width="11.28515625" style="18" customWidth="1"/>
    <col min="7688" max="7688" width="30.7109375" style="18" bestFit="1" customWidth="1"/>
    <col min="7689" max="7937" width="11.42578125" style="18"/>
    <col min="7938" max="7941" width="17.7109375" style="18" customWidth="1"/>
    <col min="7942" max="7942" width="16.7109375" style="18" customWidth="1"/>
    <col min="7943" max="7943" width="11.28515625" style="18" customWidth="1"/>
    <col min="7944" max="7944" width="30.7109375" style="18" bestFit="1" customWidth="1"/>
    <col min="7945" max="8193" width="11.42578125" style="18"/>
    <col min="8194" max="8197" width="17.7109375" style="18" customWidth="1"/>
    <col min="8198" max="8198" width="16.7109375" style="18" customWidth="1"/>
    <col min="8199" max="8199" width="11.28515625" style="18" customWidth="1"/>
    <col min="8200" max="8200" width="30.7109375" style="18" bestFit="1" customWidth="1"/>
    <col min="8201" max="8449" width="11.42578125" style="18"/>
    <col min="8450" max="8453" width="17.7109375" style="18" customWidth="1"/>
    <col min="8454" max="8454" width="16.7109375" style="18" customWidth="1"/>
    <col min="8455" max="8455" width="11.28515625" style="18" customWidth="1"/>
    <col min="8456" max="8456" width="30.7109375" style="18" bestFit="1" customWidth="1"/>
    <col min="8457" max="8705" width="11.42578125" style="18"/>
    <col min="8706" max="8709" width="17.7109375" style="18" customWidth="1"/>
    <col min="8710" max="8710" width="16.7109375" style="18" customWidth="1"/>
    <col min="8711" max="8711" width="11.28515625" style="18" customWidth="1"/>
    <col min="8712" max="8712" width="30.7109375" style="18" bestFit="1" customWidth="1"/>
    <col min="8713" max="8961" width="11.42578125" style="18"/>
    <col min="8962" max="8965" width="17.7109375" style="18" customWidth="1"/>
    <col min="8966" max="8966" width="16.7109375" style="18" customWidth="1"/>
    <col min="8967" max="8967" width="11.28515625" style="18" customWidth="1"/>
    <col min="8968" max="8968" width="30.7109375" style="18" bestFit="1" customWidth="1"/>
    <col min="8969" max="9217" width="11.42578125" style="18"/>
    <col min="9218" max="9221" width="17.7109375" style="18" customWidth="1"/>
    <col min="9222" max="9222" width="16.7109375" style="18" customWidth="1"/>
    <col min="9223" max="9223" width="11.28515625" style="18" customWidth="1"/>
    <col min="9224" max="9224" width="30.7109375" style="18" bestFit="1" customWidth="1"/>
    <col min="9225" max="9473" width="11.42578125" style="18"/>
    <col min="9474" max="9477" width="17.7109375" style="18" customWidth="1"/>
    <col min="9478" max="9478" width="16.7109375" style="18" customWidth="1"/>
    <col min="9479" max="9479" width="11.28515625" style="18" customWidth="1"/>
    <col min="9480" max="9480" width="30.7109375" style="18" bestFit="1" customWidth="1"/>
    <col min="9481" max="9729" width="11.42578125" style="18"/>
    <col min="9730" max="9733" width="17.7109375" style="18" customWidth="1"/>
    <col min="9734" max="9734" width="16.7109375" style="18" customWidth="1"/>
    <col min="9735" max="9735" width="11.28515625" style="18" customWidth="1"/>
    <col min="9736" max="9736" width="30.7109375" style="18" bestFit="1" customWidth="1"/>
    <col min="9737" max="9985" width="11.42578125" style="18"/>
    <col min="9986" max="9989" width="17.7109375" style="18" customWidth="1"/>
    <col min="9990" max="9990" width="16.7109375" style="18" customWidth="1"/>
    <col min="9991" max="9991" width="11.28515625" style="18" customWidth="1"/>
    <col min="9992" max="9992" width="30.7109375" style="18" bestFit="1" customWidth="1"/>
    <col min="9993" max="10241" width="11.42578125" style="18"/>
    <col min="10242" max="10245" width="17.7109375" style="18" customWidth="1"/>
    <col min="10246" max="10246" width="16.7109375" style="18" customWidth="1"/>
    <col min="10247" max="10247" width="11.28515625" style="18" customWidth="1"/>
    <col min="10248" max="10248" width="30.7109375" style="18" bestFit="1" customWidth="1"/>
    <col min="10249" max="10497" width="11.42578125" style="18"/>
    <col min="10498" max="10501" width="17.7109375" style="18" customWidth="1"/>
    <col min="10502" max="10502" width="16.7109375" style="18" customWidth="1"/>
    <col min="10503" max="10503" width="11.28515625" style="18" customWidth="1"/>
    <col min="10504" max="10504" width="30.7109375" style="18" bestFit="1" customWidth="1"/>
    <col min="10505" max="10753" width="11.42578125" style="18"/>
    <col min="10754" max="10757" width="17.7109375" style="18" customWidth="1"/>
    <col min="10758" max="10758" width="16.7109375" style="18" customWidth="1"/>
    <col min="10759" max="10759" width="11.28515625" style="18" customWidth="1"/>
    <col min="10760" max="10760" width="30.7109375" style="18" bestFit="1" customWidth="1"/>
    <col min="10761" max="11009" width="11.42578125" style="18"/>
    <col min="11010" max="11013" width="17.7109375" style="18" customWidth="1"/>
    <col min="11014" max="11014" width="16.7109375" style="18" customWidth="1"/>
    <col min="11015" max="11015" width="11.28515625" style="18" customWidth="1"/>
    <col min="11016" max="11016" width="30.7109375" style="18" bestFit="1" customWidth="1"/>
    <col min="11017" max="11265" width="11.42578125" style="18"/>
    <col min="11266" max="11269" width="17.7109375" style="18" customWidth="1"/>
    <col min="11270" max="11270" width="16.7109375" style="18" customWidth="1"/>
    <col min="11271" max="11271" width="11.28515625" style="18" customWidth="1"/>
    <col min="11272" max="11272" width="30.7109375" style="18" bestFit="1" customWidth="1"/>
    <col min="11273" max="11521" width="11.42578125" style="18"/>
    <col min="11522" max="11525" width="17.7109375" style="18" customWidth="1"/>
    <col min="11526" max="11526" width="16.7109375" style="18" customWidth="1"/>
    <col min="11527" max="11527" width="11.28515625" style="18" customWidth="1"/>
    <col min="11528" max="11528" width="30.7109375" style="18" bestFit="1" customWidth="1"/>
    <col min="11529" max="11777" width="11.42578125" style="18"/>
    <col min="11778" max="11781" width="17.7109375" style="18" customWidth="1"/>
    <col min="11782" max="11782" width="16.7109375" style="18" customWidth="1"/>
    <col min="11783" max="11783" width="11.28515625" style="18" customWidth="1"/>
    <col min="11784" max="11784" width="30.7109375" style="18" bestFit="1" customWidth="1"/>
    <col min="11785" max="12033" width="11.42578125" style="18"/>
    <col min="12034" max="12037" width="17.7109375" style="18" customWidth="1"/>
    <col min="12038" max="12038" width="16.7109375" style="18" customWidth="1"/>
    <col min="12039" max="12039" width="11.28515625" style="18" customWidth="1"/>
    <col min="12040" max="12040" width="30.7109375" style="18" bestFit="1" customWidth="1"/>
    <col min="12041" max="12289" width="11.42578125" style="18"/>
    <col min="12290" max="12293" width="17.7109375" style="18" customWidth="1"/>
    <col min="12294" max="12294" width="16.7109375" style="18" customWidth="1"/>
    <col min="12295" max="12295" width="11.28515625" style="18" customWidth="1"/>
    <col min="12296" max="12296" width="30.7109375" style="18" bestFit="1" customWidth="1"/>
    <col min="12297" max="12545" width="11.42578125" style="18"/>
    <col min="12546" max="12549" width="17.7109375" style="18" customWidth="1"/>
    <col min="12550" max="12550" width="16.7109375" style="18" customWidth="1"/>
    <col min="12551" max="12551" width="11.28515625" style="18" customWidth="1"/>
    <col min="12552" max="12552" width="30.7109375" style="18" bestFit="1" customWidth="1"/>
    <col min="12553" max="12801" width="11.42578125" style="18"/>
    <col min="12802" max="12805" width="17.7109375" style="18" customWidth="1"/>
    <col min="12806" max="12806" width="16.7109375" style="18" customWidth="1"/>
    <col min="12807" max="12807" width="11.28515625" style="18" customWidth="1"/>
    <col min="12808" max="12808" width="30.7109375" style="18" bestFit="1" customWidth="1"/>
    <col min="12809" max="13057" width="11.42578125" style="18"/>
    <col min="13058" max="13061" width="17.7109375" style="18" customWidth="1"/>
    <col min="13062" max="13062" width="16.7109375" style="18" customWidth="1"/>
    <col min="13063" max="13063" width="11.28515625" style="18" customWidth="1"/>
    <col min="13064" max="13064" width="30.7109375" style="18" bestFit="1" customWidth="1"/>
    <col min="13065" max="13313" width="11.42578125" style="18"/>
    <col min="13314" max="13317" width="17.7109375" style="18" customWidth="1"/>
    <col min="13318" max="13318" width="16.7109375" style="18" customWidth="1"/>
    <col min="13319" max="13319" width="11.28515625" style="18" customWidth="1"/>
    <col min="13320" max="13320" width="30.7109375" style="18" bestFit="1" customWidth="1"/>
    <col min="13321" max="13569" width="11.42578125" style="18"/>
    <col min="13570" max="13573" width="17.7109375" style="18" customWidth="1"/>
    <col min="13574" max="13574" width="16.7109375" style="18" customWidth="1"/>
    <col min="13575" max="13575" width="11.28515625" style="18" customWidth="1"/>
    <col min="13576" max="13576" width="30.7109375" style="18" bestFit="1" customWidth="1"/>
    <col min="13577" max="13825" width="11.42578125" style="18"/>
    <col min="13826" max="13829" width="17.7109375" style="18" customWidth="1"/>
    <col min="13830" max="13830" width="16.7109375" style="18" customWidth="1"/>
    <col min="13831" max="13831" width="11.28515625" style="18" customWidth="1"/>
    <col min="13832" max="13832" width="30.7109375" style="18" bestFit="1" customWidth="1"/>
    <col min="13833" max="14081" width="11.42578125" style="18"/>
    <col min="14082" max="14085" width="17.7109375" style="18" customWidth="1"/>
    <col min="14086" max="14086" width="16.7109375" style="18" customWidth="1"/>
    <col min="14087" max="14087" width="11.28515625" style="18" customWidth="1"/>
    <col min="14088" max="14088" width="30.7109375" style="18" bestFit="1" customWidth="1"/>
    <col min="14089" max="14337" width="11.42578125" style="18"/>
    <col min="14338" max="14341" width="17.7109375" style="18" customWidth="1"/>
    <col min="14342" max="14342" width="16.7109375" style="18" customWidth="1"/>
    <col min="14343" max="14343" width="11.28515625" style="18" customWidth="1"/>
    <col min="14344" max="14344" width="30.7109375" style="18" bestFit="1" customWidth="1"/>
    <col min="14345" max="14593" width="11.42578125" style="18"/>
    <col min="14594" max="14597" width="17.7109375" style="18" customWidth="1"/>
    <col min="14598" max="14598" width="16.7109375" style="18" customWidth="1"/>
    <col min="14599" max="14599" width="11.28515625" style="18" customWidth="1"/>
    <col min="14600" max="14600" width="30.7109375" style="18" bestFit="1" customWidth="1"/>
    <col min="14601" max="14849" width="11.42578125" style="18"/>
    <col min="14850" max="14853" width="17.7109375" style="18" customWidth="1"/>
    <col min="14854" max="14854" width="16.7109375" style="18" customWidth="1"/>
    <col min="14855" max="14855" width="11.28515625" style="18" customWidth="1"/>
    <col min="14856" max="14856" width="30.7109375" style="18" bestFit="1" customWidth="1"/>
    <col min="14857" max="15105" width="11.42578125" style="18"/>
    <col min="15106" max="15109" width="17.7109375" style="18" customWidth="1"/>
    <col min="15110" max="15110" width="16.7109375" style="18" customWidth="1"/>
    <col min="15111" max="15111" width="11.28515625" style="18" customWidth="1"/>
    <col min="15112" max="15112" width="30.7109375" style="18" bestFit="1" customWidth="1"/>
    <col min="15113" max="15361" width="11.42578125" style="18"/>
    <col min="15362" max="15365" width="17.7109375" style="18" customWidth="1"/>
    <col min="15366" max="15366" width="16.7109375" style="18" customWidth="1"/>
    <col min="15367" max="15367" width="11.28515625" style="18" customWidth="1"/>
    <col min="15368" max="15368" width="30.7109375" style="18" bestFit="1" customWidth="1"/>
    <col min="15369" max="15617" width="11.42578125" style="18"/>
    <col min="15618" max="15621" width="17.7109375" style="18" customWidth="1"/>
    <col min="15622" max="15622" width="16.7109375" style="18" customWidth="1"/>
    <col min="15623" max="15623" width="11.28515625" style="18" customWidth="1"/>
    <col min="15624" max="15624" width="30.7109375" style="18" bestFit="1" customWidth="1"/>
    <col min="15625" max="15873" width="11.42578125" style="18"/>
    <col min="15874" max="15877" width="17.7109375" style="18" customWidth="1"/>
    <col min="15878" max="15878" width="16.7109375" style="18" customWidth="1"/>
    <col min="15879" max="15879" width="11.28515625" style="18" customWidth="1"/>
    <col min="15880" max="15880" width="30.7109375" style="18" bestFit="1" customWidth="1"/>
    <col min="15881" max="16129" width="11.42578125" style="18"/>
    <col min="16130" max="16133" width="17.7109375" style="18" customWidth="1"/>
    <col min="16134" max="16134" width="16.7109375" style="18" customWidth="1"/>
    <col min="16135" max="16135" width="11.28515625" style="18" customWidth="1"/>
    <col min="16136" max="16136" width="30.7109375" style="18" bestFit="1" customWidth="1"/>
    <col min="16137" max="16384" width="11.42578125" style="18"/>
  </cols>
  <sheetData>
    <row r="6" spans="1:7" ht="39" customHeight="1">
      <c r="A6" s="46" t="s">
        <v>182</v>
      </c>
      <c r="B6" s="46"/>
      <c r="C6" s="46"/>
      <c r="D6" s="46"/>
      <c r="E6" s="46"/>
      <c r="F6" s="46"/>
      <c r="G6" s="1"/>
    </row>
    <row r="7" spans="1:7" ht="18.75">
      <c r="A7" s="21"/>
      <c r="B7" s="22"/>
      <c r="C7" s="2"/>
      <c r="D7" s="22"/>
      <c r="E7" s="21"/>
      <c r="F7" s="22"/>
    </row>
    <row r="8" spans="1:7" ht="38.25">
      <c r="A8" s="3" t="s">
        <v>0</v>
      </c>
      <c r="B8" s="5" t="s">
        <v>1</v>
      </c>
      <c r="C8" s="4" t="s">
        <v>2</v>
      </c>
      <c r="D8" s="5" t="s">
        <v>3</v>
      </c>
      <c r="E8" s="5"/>
      <c r="F8" s="4" t="s">
        <v>2</v>
      </c>
    </row>
    <row r="9" spans="1:7" ht="15">
      <c r="A9" s="17" t="s">
        <v>10</v>
      </c>
      <c r="B9" s="6">
        <v>15064</v>
      </c>
      <c r="C9" s="23" t="s">
        <v>4</v>
      </c>
      <c r="D9" s="6">
        <v>19009</v>
      </c>
      <c r="E9" s="7"/>
      <c r="F9" s="24" t="s">
        <v>4</v>
      </c>
    </row>
    <row r="10" spans="1:7" ht="15">
      <c r="A10" s="17" t="s">
        <v>11</v>
      </c>
      <c r="B10" s="6">
        <v>14149</v>
      </c>
      <c r="C10" s="25">
        <f t="shared" ref="C10:C73" si="0">(B10-B9)/B9</f>
        <v>-6.0740839086563997E-2</v>
      </c>
      <c r="D10" s="6">
        <v>22005</v>
      </c>
      <c r="E10" s="7"/>
      <c r="F10" s="25">
        <f>(D10-D9)/D9</f>
        <v>0.15760955336945656</v>
      </c>
    </row>
    <row r="11" spans="1:7" ht="15">
      <c r="A11" s="17" t="s">
        <v>12</v>
      </c>
      <c r="B11" s="6">
        <v>14483</v>
      </c>
      <c r="C11" s="25">
        <f t="shared" si="0"/>
        <v>2.3605908544773482E-2</v>
      </c>
      <c r="D11" s="6">
        <v>13467</v>
      </c>
      <c r="E11" s="7"/>
      <c r="F11" s="25">
        <f t="shared" ref="F11:F77" si="1">(D11-D10)/D10</f>
        <v>-0.38800272665303343</v>
      </c>
    </row>
    <row r="12" spans="1:7" ht="15">
      <c r="A12" s="17" t="s">
        <v>13</v>
      </c>
      <c r="B12" s="6">
        <v>14694</v>
      </c>
      <c r="C12" s="25">
        <f t="shared" si="0"/>
        <v>1.4568804805634192E-2</v>
      </c>
      <c r="D12" s="6">
        <v>10131</v>
      </c>
      <c r="E12" s="7"/>
      <c r="F12" s="25">
        <f t="shared" si="1"/>
        <v>-0.24771664067721097</v>
      </c>
    </row>
    <row r="13" spans="1:7" ht="15">
      <c r="A13" s="17" t="s">
        <v>14</v>
      </c>
      <c r="B13" s="6">
        <v>13563</v>
      </c>
      <c r="C13" s="25">
        <f t="shared" si="0"/>
        <v>-7.6970191915067376E-2</v>
      </c>
      <c r="D13" s="6">
        <v>7280</v>
      </c>
      <c r="E13" s="7"/>
      <c r="F13" s="25">
        <f t="shared" si="1"/>
        <v>-0.28141348336788075</v>
      </c>
    </row>
    <row r="14" spans="1:7" ht="15">
      <c r="A14" s="17" t="s">
        <v>15</v>
      </c>
      <c r="B14" s="6">
        <v>13979</v>
      </c>
      <c r="C14" s="25">
        <f t="shared" si="0"/>
        <v>3.0671680306716805E-2</v>
      </c>
      <c r="D14" s="6">
        <v>6911</v>
      </c>
      <c r="E14" s="7"/>
      <c r="F14" s="25">
        <f t="shared" si="1"/>
        <v>-5.0686813186813187E-2</v>
      </c>
    </row>
    <row r="15" spans="1:7" ht="15">
      <c r="A15" s="17" t="s">
        <v>16</v>
      </c>
      <c r="B15" s="6">
        <v>15677</v>
      </c>
      <c r="C15" s="25">
        <f t="shared" si="0"/>
        <v>0.12146791615995421</v>
      </c>
      <c r="D15" s="6">
        <v>7867</v>
      </c>
      <c r="E15" s="7"/>
      <c r="F15" s="25">
        <f t="shared" si="1"/>
        <v>0.1383301982346983</v>
      </c>
    </row>
    <row r="16" spans="1:7" ht="15">
      <c r="A16" s="17" t="s">
        <v>17</v>
      </c>
      <c r="B16" s="6">
        <v>14445</v>
      </c>
      <c r="C16" s="25">
        <f t="shared" si="0"/>
        <v>-7.8586464246986024E-2</v>
      </c>
      <c r="D16" s="6">
        <v>8614</v>
      </c>
      <c r="E16" s="7"/>
      <c r="F16" s="25">
        <f t="shared" si="1"/>
        <v>9.4953603660861821E-2</v>
      </c>
    </row>
    <row r="17" spans="1:11" ht="15">
      <c r="A17" s="17" t="s">
        <v>18</v>
      </c>
      <c r="B17" s="6">
        <v>14600</v>
      </c>
      <c r="C17" s="25">
        <f>(B17-B16)/B16</f>
        <v>1.0730356524749048E-2</v>
      </c>
      <c r="D17" s="6">
        <v>9054</v>
      </c>
      <c r="E17" s="7"/>
      <c r="F17" s="25">
        <f>(D17-D16)/D16</f>
        <v>5.1079637798931973E-2</v>
      </c>
    </row>
    <row r="18" spans="1:11" ht="15">
      <c r="A18" s="17" t="s">
        <v>19</v>
      </c>
      <c r="B18" s="6">
        <v>14967</v>
      </c>
      <c r="C18" s="25">
        <f t="shared" si="0"/>
        <v>2.5136986301369863E-2</v>
      </c>
      <c r="D18" s="6">
        <v>8657</v>
      </c>
      <c r="E18" s="7"/>
      <c r="F18" s="25">
        <f t="shared" si="1"/>
        <v>-4.3848022973271485E-2</v>
      </c>
    </row>
    <row r="19" spans="1:11" ht="15">
      <c r="A19" s="17" t="s">
        <v>20</v>
      </c>
      <c r="B19" s="6">
        <v>15198</v>
      </c>
      <c r="C19" s="25">
        <f t="shared" si="0"/>
        <v>1.543395470034075E-2</v>
      </c>
      <c r="D19" s="6">
        <v>8900</v>
      </c>
      <c r="E19" s="7"/>
      <c r="F19" s="25">
        <f t="shared" si="1"/>
        <v>2.8069770128219939E-2</v>
      </c>
    </row>
    <row r="20" spans="1:11" ht="15">
      <c r="A20" s="17" t="s">
        <v>21</v>
      </c>
      <c r="B20" s="6">
        <v>14946</v>
      </c>
      <c r="C20" s="25">
        <f t="shared" si="0"/>
        <v>-1.6581129095933674E-2</v>
      </c>
      <c r="D20" s="6">
        <v>9170</v>
      </c>
      <c r="E20" s="7"/>
      <c r="F20" s="25">
        <f t="shared" si="1"/>
        <v>3.0337078651685393E-2</v>
      </c>
    </row>
    <row r="21" spans="1:11" ht="15">
      <c r="A21" s="17" t="s">
        <v>22</v>
      </c>
      <c r="B21" s="6">
        <v>16410</v>
      </c>
      <c r="C21" s="25">
        <f t="shared" si="0"/>
        <v>9.7952629466077884E-2</v>
      </c>
      <c r="D21" s="6">
        <v>19629</v>
      </c>
      <c r="E21" s="7"/>
      <c r="F21" s="25">
        <f t="shared" si="1"/>
        <v>1.140567066521265</v>
      </c>
    </row>
    <row r="22" spans="1:11" ht="15">
      <c r="A22" s="17" t="s">
        <v>23</v>
      </c>
      <c r="B22" s="6">
        <v>15913</v>
      </c>
      <c r="C22" s="25">
        <f t="shared" si="0"/>
        <v>-3.0286410725167582E-2</v>
      </c>
      <c r="D22" s="6">
        <v>19801</v>
      </c>
      <c r="E22" s="7"/>
      <c r="F22" s="25">
        <f t="shared" si="1"/>
        <v>8.7625452137144021E-3</v>
      </c>
    </row>
    <row r="23" spans="1:11" ht="15">
      <c r="A23" s="17" t="s">
        <v>24</v>
      </c>
      <c r="B23" s="6">
        <v>15708</v>
      </c>
      <c r="C23" s="25">
        <f t="shared" si="0"/>
        <v>-1.2882548859423113E-2</v>
      </c>
      <c r="D23" s="6">
        <v>13409</v>
      </c>
      <c r="E23" s="7"/>
      <c r="F23" s="25">
        <f t="shared" si="1"/>
        <v>-0.32281197919297006</v>
      </c>
    </row>
    <row r="24" spans="1:11" ht="15">
      <c r="A24" s="17" t="s">
        <v>25</v>
      </c>
      <c r="B24" s="6">
        <v>16629</v>
      </c>
      <c r="C24" s="25">
        <f t="shared" si="0"/>
        <v>5.8632543926661576E-2</v>
      </c>
      <c r="D24" s="6">
        <v>11406</v>
      </c>
      <c r="E24" s="7"/>
      <c r="F24" s="25">
        <f t="shared" si="1"/>
        <v>-0.14937728391378924</v>
      </c>
    </row>
    <row r="25" spans="1:11" ht="15">
      <c r="A25" s="17" t="s">
        <v>26</v>
      </c>
      <c r="B25" s="6">
        <v>11525</v>
      </c>
      <c r="C25" s="25">
        <f>(B25-B24)/B24</f>
        <v>-0.30693367009441336</v>
      </c>
      <c r="D25" s="6">
        <v>9163</v>
      </c>
      <c r="E25" s="7"/>
      <c r="F25" s="25">
        <f>(D25-D24)/D24</f>
        <v>-0.19665088549886026</v>
      </c>
    </row>
    <row r="26" spans="1:11" ht="15">
      <c r="A26" s="17" t="s">
        <v>27</v>
      </c>
      <c r="B26" s="6">
        <v>9711</v>
      </c>
      <c r="C26" s="25">
        <f t="shared" si="0"/>
        <v>-0.15739696312364426</v>
      </c>
      <c r="D26" s="6">
        <v>7189</v>
      </c>
      <c r="E26" s="7"/>
      <c r="F26" s="25">
        <f t="shared" si="1"/>
        <v>-0.21543162719633308</v>
      </c>
    </row>
    <row r="27" spans="1:11" ht="15">
      <c r="A27" s="17" t="s">
        <v>28</v>
      </c>
      <c r="B27" s="6">
        <f>11848+258</f>
        <v>12106</v>
      </c>
      <c r="C27" s="25">
        <f t="shared" si="0"/>
        <v>0.2466275357841623</v>
      </c>
      <c r="D27" s="6">
        <v>6886</v>
      </c>
      <c r="E27" s="7"/>
      <c r="F27" s="25">
        <f t="shared" si="1"/>
        <v>-4.2147725692029486E-2</v>
      </c>
    </row>
    <row r="28" spans="1:11" ht="15">
      <c r="A28" s="17" t="s">
        <v>29</v>
      </c>
      <c r="B28" s="6">
        <v>10129</v>
      </c>
      <c r="C28" s="25">
        <f t="shared" si="0"/>
        <v>-0.16330745085081777</v>
      </c>
      <c r="D28" s="6">
        <v>4743</v>
      </c>
      <c r="E28" s="7"/>
      <c r="F28" s="25">
        <f t="shared" si="1"/>
        <v>-0.31121115306418823</v>
      </c>
      <c r="G28" s="26"/>
      <c r="H28" s="26"/>
      <c r="I28" s="26"/>
      <c r="J28" s="26"/>
      <c r="K28" s="26"/>
    </row>
    <row r="29" spans="1:11" ht="15">
      <c r="A29" s="17" t="s">
        <v>30</v>
      </c>
      <c r="B29" s="6">
        <f>9525+341</f>
        <v>9866</v>
      </c>
      <c r="C29" s="25">
        <f t="shared" si="0"/>
        <v>-2.5965050844110969E-2</v>
      </c>
      <c r="D29" s="6">
        <v>6359</v>
      </c>
      <c r="E29" s="7"/>
      <c r="F29" s="25">
        <f t="shared" si="1"/>
        <v>0.34071262913767658</v>
      </c>
      <c r="H29" s="26"/>
      <c r="I29" s="26"/>
      <c r="J29" s="26"/>
      <c r="K29" s="26"/>
    </row>
    <row r="30" spans="1:11" ht="15">
      <c r="A30" s="17" t="s">
        <v>31</v>
      </c>
      <c r="B30" s="6">
        <f>11675+359</f>
        <v>12034</v>
      </c>
      <c r="C30" s="25">
        <f t="shared" si="0"/>
        <v>0.21974457733630651</v>
      </c>
      <c r="D30" s="6">
        <v>5497</v>
      </c>
      <c r="E30" s="7"/>
      <c r="F30" s="25">
        <f t="shared" si="1"/>
        <v>-0.13555590501651202</v>
      </c>
      <c r="G30" s="26"/>
      <c r="H30" s="26"/>
      <c r="I30" s="26"/>
      <c r="J30" s="26"/>
      <c r="K30" s="26"/>
    </row>
    <row r="31" spans="1:11" ht="15">
      <c r="A31" s="17" t="s">
        <v>32</v>
      </c>
      <c r="B31" s="6">
        <f>13049+232</f>
        <v>13281</v>
      </c>
      <c r="C31" s="25">
        <f t="shared" si="0"/>
        <v>0.10362306797407346</v>
      </c>
      <c r="D31" s="6">
        <v>5182</v>
      </c>
      <c r="E31" s="7"/>
      <c r="F31" s="25">
        <f t="shared" si="1"/>
        <v>-5.7303983991267966E-2</v>
      </c>
      <c r="G31" s="26"/>
      <c r="H31" s="26"/>
      <c r="I31" s="26"/>
      <c r="J31" s="26"/>
      <c r="K31" s="26"/>
    </row>
    <row r="32" spans="1:11" ht="15">
      <c r="A32" s="17" t="s">
        <v>33</v>
      </c>
      <c r="B32" s="6">
        <f>9718+129</f>
        <v>9847</v>
      </c>
      <c r="C32" s="25">
        <f t="shared" si="0"/>
        <v>-0.25856486710338078</v>
      </c>
      <c r="D32" s="6">
        <v>6705</v>
      </c>
      <c r="E32" s="7"/>
      <c r="F32" s="25">
        <f t="shared" si="1"/>
        <v>0.29390196835198767</v>
      </c>
      <c r="G32" s="26"/>
      <c r="I32" s="26"/>
      <c r="J32" s="26"/>
      <c r="K32" s="26"/>
    </row>
    <row r="33" spans="1:11" ht="15">
      <c r="A33" s="17" t="s">
        <v>34</v>
      </c>
      <c r="B33" s="6">
        <v>10178</v>
      </c>
      <c r="C33" s="25">
        <f t="shared" si="0"/>
        <v>3.3614298771199348E-2</v>
      </c>
      <c r="D33" s="6">
        <v>15633</v>
      </c>
      <c r="E33" s="7"/>
      <c r="F33" s="25">
        <f t="shared" si="1"/>
        <v>1.3315436241610739</v>
      </c>
      <c r="I33" s="26"/>
      <c r="J33" s="26"/>
      <c r="K33" s="26"/>
    </row>
    <row r="34" spans="1:11" ht="15">
      <c r="A34" s="17" t="s">
        <v>35</v>
      </c>
      <c r="B34" s="6">
        <f>8722+273</f>
        <v>8995</v>
      </c>
      <c r="C34" s="25">
        <f t="shared" si="0"/>
        <v>-0.11623108665749655</v>
      </c>
      <c r="D34" s="6">
        <v>13721</v>
      </c>
      <c r="E34" s="7"/>
      <c r="F34" s="25">
        <f t="shared" si="1"/>
        <v>-0.12230537964562144</v>
      </c>
      <c r="I34" s="26"/>
      <c r="J34" s="26"/>
      <c r="K34" s="26"/>
    </row>
    <row r="35" spans="1:11" ht="15">
      <c r="A35" s="17" t="s">
        <v>36</v>
      </c>
      <c r="B35" s="6">
        <f>9742+198</f>
        <v>9940</v>
      </c>
      <c r="C35" s="25">
        <f t="shared" si="0"/>
        <v>0.10505836575875487</v>
      </c>
      <c r="D35" s="6">
        <v>9794</v>
      </c>
      <c r="E35" s="7"/>
      <c r="F35" s="25">
        <f t="shared" si="1"/>
        <v>-0.28620362947307049</v>
      </c>
      <c r="I35" s="26"/>
      <c r="J35" s="26"/>
      <c r="K35" s="26"/>
    </row>
    <row r="36" spans="1:11">
      <c r="A36" s="17" t="s">
        <v>37</v>
      </c>
      <c r="B36" s="6">
        <v>9240</v>
      </c>
      <c r="C36" s="25">
        <f t="shared" si="0"/>
        <v>-7.0422535211267609E-2</v>
      </c>
      <c r="D36" s="6">
        <v>5316</v>
      </c>
      <c r="E36" s="7"/>
      <c r="F36" s="25">
        <f t="shared" si="1"/>
        <v>-0.45721870532979375</v>
      </c>
      <c r="J36" s="26"/>
      <c r="K36" s="26"/>
    </row>
    <row r="37" spans="1:11">
      <c r="A37" s="17" t="s">
        <v>38</v>
      </c>
      <c r="B37" s="6">
        <f>11890+242</f>
        <v>12132</v>
      </c>
      <c r="C37" s="25">
        <f t="shared" si="0"/>
        <v>0.31298701298701298</v>
      </c>
      <c r="D37" s="6">
        <v>6162</v>
      </c>
      <c r="E37" s="7"/>
      <c r="F37" s="25">
        <f t="shared" si="1"/>
        <v>0.15914221218961624</v>
      </c>
      <c r="J37" s="26"/>
      <c r="K37" s="26"/>
    </row>
    <row r="38" spans="1:11">
      <c r="A38" s="17" t="s">
        <v>39</v>
      </c>
      <c r="B38" s="6">
        <f>12304+223</f>
        <v>12527</v>
      </c>
      <c r="C38" s="25">
        <f t="shared" si="0"/>
        <v>3.2558522914606002E-2</v>
      </c>
      <c r="D38" s="6">
        <v>6198</v>
      </c>
      <c r="E38" s="7"/>
      <c r="F38" s="25">
        <f t="shared" si="1"/>
        <v>5.8422590068159686E-3</v>
      </c>
      <c r="J38" s="26"/>
      <c r="K38" s="26"/>
    </row>
    <row r="39" spans="1:11">
      <c r="A39" s="17" t="s">
        <v>40</v>
      </c>
      <c r="B39" s="6">
        <v>14184</v>
      </c>
      <c r="C39" s="25">
        <f t="shared" si="0"/>
        <v>0.13227428753891593</v>
      </c>
      <c r="D39" s="6">
        <v>6139</v>
      </c>
      <c r="E39" s="7"/>
      <c r="F39" s="25">
        <f t="shared" si="1"/>
        <v>-9.5191997418522106E-3</v>
      </c>
      <c r="J39" s="26"/>
      <c r="K39" s="26"/>
    </row>
    <row r="40" spans="1:11">
      <c r="A40" s="17" t="s">
        <v>41</v>
      </c>
      <c r="B40" s="6">
        <v>10968</v>
      </c>
      <c r="C40" s="25">
        <f t="shared" si="0"/>
        <v>-0.22673434856175972</v>
      </c>
      <c r="D40" s="6">
        <v>5721</v>
      </c>
      <c r="E40" s="7"/>
      <c r="F40" s="25">
        <f t="shared" si="1"/>
        <v>-6.8089265352663297E-2</v>
      </c>
      <c r="J40" s="26"/>
      <c r="K40" s="26"/>
    </row>
    <row r="41" spans="1:11">
      <c r="A41" s="17" t="s">
        <v>42</v>
      </c>
      <c r="B41" s="6">
        <v>13854</v>
      </c>
      <c r="C41" s="25">
        <f t="shared" si="0"/>
        <v>0.26312910284463897</v>
      </c>
      <c r="D41" s="6">
        <v>5999</v>
      </c>
      <c r="E41" s="7"/>
      <c r="F41" s="25">
        <f t="shared" si="1"/>
        <v>4.8592903338577173E-2</v>
      </c>
      <c r="J41" s="26"/>
      <c r="K41" s="26"/>
    </row>
    <row r="42" spans="1:11">
      <c r="A42" s="17" t="s">
        <v>43</v>
      </c>
      <c r="B42" s="6">
        <f>11953+261</f>
        <v>12214</v>
      </c>
      <c r="C42" s="25">
        <f t="shared" si="0"/>
        <v>-0.11837736393821278</v>
      </c>
      <c r="D42" s="6">
        <f>6681+534</f>
        <v>7215</v>
      </c>
      <c r="E42" s="7"/>
      <c r="F42" s="25">
        <f t="shared" si="1"/>
        <v>0.2027004500750125</v>
      </c>
      <c r="J42" s="26"/>
      <c r="K42" s="26"/>
    </row>
    <row r="43" spans="1:11">
      <c r="A43" s="17" t="s">
        <v>44</v>
      </c>
      <c r="B43" s="6">
        <v>11495</v>
      </c>
      <c r="C43" s="25">
        <f t="shared" si="0"/>
        <v>-5.8866874078925824E-2</v>
      </c>
      <c r="D43" s="6">
        <v>7696</v>
      </c>
      <c r="E43" s="7"/>
      <c r="F43" s="25">
        <f t="shared" si="1"/>
        <v>6.6666666666666666E-2</v>
      </c>
      <c r="J43" s="26"/>
      <c r="K43" s="26"/>
    </row>
    <row r="44" spans="1:11">
      <c r="A44" s="17" t="s">
        <v>45</v>
      </c>
      <c r="B44" s="6">
        <f>9466+168</f>
        <v>9634</v>
      </c>
      <c r="C44" s="25">
        <f t="shared" si="0"/>
        <v>-0.16189647672901261</v>
      </c>
      <c r="D44" s="6">
        <f>5085+443</f>
        <v>5528</v>
      </c>
      <c r="E44" s="7"/>
      <c r="F44" s="25">
        <f t="shared" si="1"/>
        <v>-0.28170478170478169</v>
      </c>
      <c r="J44" s="26"/>
      <c r="K44" s="26"/>
    </row>
    <row r="45" spans="1:11">
      <c r="A45" s="17" t="s">
        <v>46</v>
      </c>
      <c r="B45" s="6">
        <v>11463</v>
      </c>
      <c r="C45" s="25">
        <f t="shared" si="0"/>
        <v>0.18984845339422876</v>
      </c>
      <c r="D45" s="6">
        <v>13768</v>
      </c>
      <c r="E45" s="7"/>
      <c r="F45" s="25">
        <f t="shared" si="1"/>
        <v>1.4905933429811866</v>
      </c>
      <c r="J45" s="26"/>
      <c r="K45" s="26"/>
    </row>
    <row r="46" spans="1:11">
      <c r="A46" s="17" t="s">
        <v>47</v>
      </c>
      <c r="B46" s="6">
        <v>12145</v>
      </c>
      <c r="C46" s="25">
        <f t="shared" si="0"/>
        <v>5.9495768995899853E-2</v>
      </c>
      <c r="D46" s="6">
        <v>14629</v>
      </c>
      <c r="E46" s="7"/>
      <c r="F46" s="25">
        <f t="shared" si="1"/>
        <v>6.2536316095293434E-2</v>
      </c>
      <c r="J46" s="26"/>
      <c r="K46" s="26"/>
    </row>
    <row r="47" spans="1:11">
      <c r="A47" s="17" t="s">
        <v>48</v>
      </c>
      <c r="B47" s="6">
        <f>10445+193</f>
        <v>10638</v>
      </c>
      <c r="C47" s="25">
        <f t="shared" si="0"/>
        <v>-0.12408398517908605</v>
      </c>
      <c r="D47" s="6">
        <f>10631+639</f>
        <v>11270</v>
      </c>
      <c r="E47" s="7"/>
      <c r="F47" s="25">
        <f t="shared" si="1"/>
        <v>-0.22961241369881741</v>
      </c>
      <c r="I47" s="26"/>
      <c r="J47" s="26"/>
      <c r="K47" s="26"/>
    </row>
    <row r="48" spans="1:11">
      <c r="A48" s="17" t="s">
        <v>49</v>
      </c>
      <c r="B48" s="6">
        <v>7908</v>
      </c>
      <c r="C48" s="25">
        <f t="shared" si="0"/>
        <v>-0.25662718556119574</v>
      </c>
      <c r="D48" s="6">
        <v>9023</v>
      </c>
      <c r="E48" s="7"/>
      <c r="F48" s="25">
        <f t="shared" si="1"/>
        <v>-0.19937888198757764</v>
      </c>
    </row>
    <row r="49" spans="1:10">
      <c r="A49" s="17" t="s">
        <v>50</v>
      </c>
      <c r="B49" s="6">
        <v>9380</v>
      </c>
      <c r="C49" s="25">
        <f t="shared" si="0"/>
        <v>0.18614061709661103</v>
      </c>
      <c r="D49" s="6">
        <v>5518</v>
      </c>
      <c r="E49" s="7"/>
      <c r="F49" s="25">
        <f t="shared" si="1"/>
        <v>-0.38845173445638925</v>
      </c>
    </row>
    <row r="50" spans="1:10">
      <c r="A50" s="17" t="s">
        <v>51</v>
      </c>
      <c r="B50" s="6">
        <v>8049</v>
      </c>
      <c r="C50" s="25">
        <f t="shared" si="0"/>
        <v>-0.14189765458422174</v>
      </c>
      <c r="D50" s="6">
        <v>4849</v>
      </c>
      <c r="E50" s="7"/>
      <c r="F50" s="25">
        <f t="shared" si="1"/>
        <v>-0.1212395795578108</v>
      </c>
    </row>
    <row r="51" spans="1:10">
      <c r="A51" s="17" t="s">
        <v>52</v>
      </c>
      <c r="B51" s="6">
        <f>9699+241</f>
        <v>9940</v>
      </c>
      <c r="C51" s="25">
        <f t="shared" si="0"/>
        <v>0.23493601689650889</v>
      </c>
      <c r="D51" s="6">
        <f>5081+820</f>
        <v>5901</v>
      </c>
      <c r="E51" s="7"/>
      <c r="F51" s="25">
        <f t="shared" si="1"/>
        <v>0.21695194885543412</v>
      </c>
    </row>
    <row r="52" spans="1:10">
      <c r="A52" s="17" t="s">
        <v>53</v>
      </c>
      <c r="B52" s="6">
        <v>9443</v>
      </c>
      <c r="C52" s="25">
        <f t="shared" si="0"/>
        <v>-0.05</v>
      </c>
      <c r="D52" s="6">
        <v>6638</v>
      </c>
      <c r="E52" s="7"/>
      <c r="F52" s="25">
        <f t="shared" si="1"/>
        <v>0.12489408574817827</v>
      </c>
    </row>
    <row r="53" spans="1:10">
      <c r="A53" s="17" t="s">
        <v>54</v>
      </c>
      <c r="B53" s="6">
        <v>9468</v>
      </c>
      <c r="C53" s="25">
        <f t="shared" si="0"/>
        <v>2.6474637297469023E-3</v>
      </c>
      <c r="D53" s="6">
        <v>6134</v>
      </c>
      <c r="E53" s="7"/>
      <c r="F53" s="25">
        <f t="shared" si="1"/>
        <v>-7.5926483880686957E-2</v>
      </c>
    </row>
    <row r="54" spans="1:10">
      <c r="A54" s="17" t="s">
        <v>55</v>
      </c>
      <c r="B54" s="6">
        <v>11583</v>
      </c>
      <c r="C54" s="25">
        <f t="shared" si="0"/>
        <v>0.22338403041825095</v>
      </c>
      <c r="D54" s="6">
        <v>6877</v>
      </c>
      <c r="E54" s="7"/>
      <c r="F54" s="25">
        <f t="shared" si="1"/>
        <v>0.12112813824584284</v>
      </c>
    </row>
    <row r="55" spans="1:10">
      <c r="A55" s="17" t="s">
        <v>56</v>
      </c>
      <c r="B55" s="6">
        <v>7793</v>
      </c>
      <c r="C55" s="25">
        <f t="shared" si="0"/>
        <v>-0.32720366053699385</v>
      </c>
      <c r="D55" s="6">
        <v>7968</v>
      </c>
      <c r="E55" s="7"/>
      <c r="F55" s="25">
        <f t="shared" si="1"/>
        <v>0.15864475788861424</v>
      </c>
    </row>
    <row r="56" spans="1:10">
      <c r="A56" s="17" t="s">
        <v>57</v>
      </c>
      <c r="B56" s="6">
        <v>7282</v>
      </c>
      <c r="C56" s="25">
        <f t="shared" si="0"/>
        <v>-6.5571666880533813E-2</v>
      </c>
      <c r="D56" s="6">
        <v>7797</v>
      </c>
      <c r="E56" s="7"/>
      <c r="F56" s="25">
        <f t="shared" si="1"/>
        <v>-2.1460843373493976E-2</v>
      </c>
    </row>
    <row r="57" spans="1:10">
      <c r="A57" s="17" t="s">
        <v>58</v>
      </c>
      <c r="B57" s="6">
        <v>8622</v>
      </c>
      <c r="C57" s="25">
        <f t="shared" si="0"/>
        <v>0.18401538039000276</v>
      </c>
      <c r="D57" s="6">
        <v>12996</v>
      </c>
      <c r="E57" s="7"/>
      <c r="F57" s="25">
        <f t="shared" si="1"/>
        <v>0.66679492112350902</v>
      </c>
      <c r="G57" s="27"/>
      <c r="H57" s="28"/>
    </row>
    <row r="58" spans="1:10">
      <c r="A58" s="17" t="s">
        <v>59</v>
      </c>
      <c r="B58" s="6">
        <v>9407</v>
      </c>
      <c r="C58" s="25">
        <f t="shared" si="0"/>
        <v>9.1046160983530508E-2</v>
      </c>
      <c r="D58" s="6">
        <v>13520</v>
      </c>
      <c r="E58" s="7"/>
      <c r="F58" s="25">
        <f t="shared" si="1"/>
        <v>4.0320098491843641E-2</v>
      </c>
      <c r="G58" s="27"/>
      <c r="H58" s="28"/>
    </row>
    <row r="59" spans="1:10">
      <c r="A59" s="17" t="s">
        <v>60</v>
      </c>
      <c r="B59" s="6">
        <v>8490</v>
      </c>
      <c r="C59" s="25">
        <f t="shared" si="0"/>
        <v>-9.7480599553523978E-2</v>
      </c>
      <c r="D59" s="6">
        <v>8277</v>
      </c>
      <c r="E59" s="7"/>
      <c r="F59" s="25">
        <f t="shared" si="1"/>
        <v>-0.38779585798816568</v>
      </c>
      <c r="G59" s="27"/>
      <c r="H59" s="28"/>
    </row>
    <row r="60" spans="1:10">
      <c r="A60" s="17" t="s">
        <v>61</v>
      </c>
      <c r="B60" s="6">
        <v>8046</v>
      </c>
      <c r="C60" s="25">
        <f t="shared" si="0"/>
        <v>-5.2296819787985865E-2</v>
      </c>
      <c r="D60" s="6">
        <v>6562</v>
      </c>
      <c r="E60" s="7"/>
      <c r="F60" s="25">
        <f t="shared" si="1"/>
        <v>-0.2072006765736378</v>
      </c>
      <c r="G60" s="27"/>
      <c r="H60" s="28"/>
      <c r="I60" s="47"/>
    </row>
    <row r="61" spans="1:10">
      <c r="A61" s="17" t="s">
        <v>62</v>
      </c>
      <c r="B61" s="6">
        <v>7853</v>
      </c>
      <c r="C61" s="25">
        <f t="shared" si="0"/>
        <v>-2.3987074322644793E-2</v>
      </c>
      <c r="D61" s="6">
        <v>5691</v>
      </c>
      <c r="E61" s="7"/>
      <c r="F61" s="25">
        <f t="shared" si="1"/>
        <v>-0.13273392258457786</v>
      </c>
      <c r="G61" s="27"/>
      <c r="H61" s="28"/>
      <c r="I61" s="47"/>
    </row>
    <row r="62" spans="1:10">
      <c r="A62" s="17" t="s">
        <v>63</v>
      </c>
      <c r="B62" s="6">
        <v>8632</v>
      </c>
      <c r="C62" s="25">
        <f t="shared" si="0"/>
        <v>9.9197758818286005E-2</v>
      </c>
      <c r="D62" s="6">
        <v>4142</v>
      </c>
      <c r="E62" s="7"/>
      <c r="F62" s="25">
        <f t="shared" si="1"/>
        <v>-0.2721841504129327</v>
      </c>
      <c r="G62" s="27"/>
      <c r="H62" s="28"/>
    </row>
    <row r="63" spans="1:10">
      <c r="A63" s="17" t="s">
        <v>64</v>
      </c>
      <c r="B63" s="6">
        <v>11329</v>
      </c>
      <c r="C63" s="25">
        <f t="shared" si="0"/>
        <v>0.31244207599629287</v>
      </c>
      <c r="D63" s="6">
        <v>7281</v>
      </c>
      <c r="E63" s="7"/>
      <c r="F63" s="25">
        <f t="shared" si="1"/>
        <v>0.75784645098985992</v>
      </c>
      <c r="G63" s="27"/>
      <c r="H63" s="28"/>
    </row>
    <row r="64" spans="1:10">
      <c r="A64" s="17" t="s">
        <v>65</v>
      </c>
      <c r="B64" s="6">
        <v>9631</v>
      </c>
      <c r="C64" s="25">
        <f t="shared" si="0"/>
        <v>-0.14988083679053757</v>
      </c>
      <c r="D64" s="6">
        <v>5267</v>
      </c>
      <c r="E64" s="7"/>
      <c r="F64" s="25">
        <f t="shared" si="1"/>
        <v>-0.27661035572036807</v>
      </c>
      <c r="G64" s="27"/>
      <c r="H64" s="28"/>
      <c r="I64" s="47"/>
      <c r="J64" s="47"/>
    </row>
    <row r="65" spans="1:15">
      <c r="A65" s="17" t="s">
        <v>66</v>
      </c>
      <c r="B65" s="6">
        <v>9658</v>
      </c>
      <c r="C65" s="25">
        <f t="shared" si="0"/>
        <v>2.803447201744367E-3</v>
      </c>
      <c r="D65" s="8">
        <v>5872</v>
      </c>
      <c r="E65" s="9"/>
      <c r="F65" s="25">
        <f t="shared" si="1"/>
        <v>0.11486614771217012</v>
      </c>
      <c r="G65" s="27"/>
      <c r="H65" s="28"/>
      <c r="I65" s="47"/>
      <c r="J65" s="47"/>
    </row>
    <row r="66" spans="1:15">
      <c r="A66" s="17" t="s">
        <v>67</v>
      </c>
      <c r="B66" s="6">
        <v>10369</v>
      </c>
      <c r="C66" s="25">
        <f t="shared" si="0"/>
        <v>7.3617726237316217E-2</v>
      </c>
      <c r="D66" s="6">
        <v>6610</v>
      </c>
      <c r="E66" s="7"/>
      <c r="F66" s="25">
        <f t="shared" si="1"/>
        <v>0.12568119891008175</v>
      </c>
      <c r="G66" s="27"/>
      <c r="H66" s="28"/>
      <c r="I66" s="29"/>
      <c r="J66" s="29"/>
    </row>
    <row r="67" spans="1:15">
      <c r="A67" s="17" t="s">
        <v>68</v>
      </c>
      <c r="B67" s="6">
        <v>8752</v>
      </c>
      <c r="C67" s="25">
        <f t="shared" si="0"/>
        <v>-0.15594560709808081</v>
      </c>
      <c r="D67" s="6">
        <v>6281</v>
      </c>
      <c r="E67" s="7"/>
      <c r="F67" s="25">
        <f t="shared" si="1"/>
        <v>-4.9773071104387293E-2</v>
      </c>
      <c r="G67" s="27"/>
      <c r="H67" s="28"/>
    </row>
    <row r="68" spans="1:15">
      <c r="A68" s="17" t="s">
        <v>69</v>
      </c>
      <c r="B68" s="6">
        <v>8392</v>
      </c>
      <c r="C68" s="25">
        <f t="shared" si="0"/>
        <v>-4.113345521023766E-2</v>
      </c>
      <c r="D68" s="6">
        <v>6030</v>
      </c>
      <c r="E68" s="7"/>
      <c r="F68" s="25">
        <f t="shared" si="1"/>
        <v>-3.996178952396115E-2</v>
      </c>
      <c r="G68" s="27"/>
      <c r="H68" s="27"/>
    </row>
    <row r="69" spans="1:15">
      <c r="A69" s="17" t="s">
        <v>70</v>
      </c>
      <c r="B69" s="6">
        <v>7095</v>
      </c>
      <c r="C69" s="25">
        <f t="shared" si="0"/>
        <v>-0.15455195424213536</v>
      </c>
      <c r="D69" s="6">
        <v>9312</v>
      </c>
      <c r="E69" s="7"/>
      <c r="F69" s="25">
        <f t="shared" si="1"/>
        <v>0.54427860696517416</v>
      </c>
      <c r="H69" s="27"/>
    </row>
    <row r="70" spans="1:15">
      <c r="A70" s="17" t="s">
        <v>71</v>
      </c>
      <c r="B70" s="6">
        <v>7569</v>
      </c>
      <c r="C70" s="25">
        <f t="shared" si="0"/>
        <v>6.6807610993657507E-2</v>
      </c>
      <c r="D70" s="6">
        <v>13229</v>
      </c>
      <c r="E70" s="7"/>
      <c r="F70" s="25">
        <f t="shared" si="1"/>
        <v>0.42064003436426117</v>
      </c>
      <c r="H70" s="30"/>
    </row>
    <row r="71" spans="1:15">
      <c r="A71" s="17" t="s">
        <v>72</v>
      </c>
      <c r="B71" s="6">
        <v>8138</v>
      </c>
      <c r="C71" s="25">
        <f t="shared" si="0"/>
        <v>7.5175056150085878E-2</v>
      </c>
      <c r="D71" s="6">
        <v>7557</v>
      </c>
      <c r="E71" s="7"/>
      <c r="F71" s="25">
        <f t="shared" si="1"/>
        <v>-0.42875500793710786</v>
      </c>
      <c r="H71" s="27"/>
    </row>
    <row r="72" spans="1:15">
      <c r="A72" s="17" t="s">
        <v>73</v>
      </c>
      <c r="B72" s="6">
        <v>7755</v>
      </c>
      <c r="C72" s="25">
        <f t="shared" si="0"/>
        <v>-4.7063160481690833E-2</v>
      </c>
      <c r="D72" s="6">
        <v>3924</v>
      </c>
      <c r="E72" s="7"/>
      <c r="F72" s="25">
        <f t="shared" si="1"/>
        <v>-0.48074632790789995</v>
      </c>
      <c r="H72" s="30"/>
    </row>
    <row r="73" spans="1:15">
      <c r="A73" s="17" t="s">
        <v>74</v>
      </c>
      <c r="B73" s="6">
        <v>6809</v>
      </c>
      <c r="C73" s="25">
        <f t="shared" si="0"/>
        <v>-0.12198581560283688</v>
      </c>
      <c r="D73" s="6">
        <v>4104</v>
      </c>
      <c r="E73" s="7"/>
      <c r="F73" s="25">
        <f t="shared" si="1"/>
        <v>4.5871559633027525E-2</v>
      </c>
      <c r="G73" s="31"/>
      <c r="H73" s="27"/>
    </row>
    <row r="74" spans="1:15">
      <c r="A74" s="17" t="s">
        <v>75</v>
      </c>
      <c r="B74" s="6">
        <v>6855</v>
      </c>
      <c r="C74" s="25">
        <f t="shared" ref="C74:C119" si="2">(B74-B73)/B73</f>
        <v>6.7557644294316344E-3</v>
      </c>
      <c r="D74" s="6">
        <v>5017</v>
      </c>
      <c r="E74" s="7"/>
      <c r="F74" s="25">
        <f t="shared" si="1"/>
        <v>0.22246588693957114</v>
      </c>
      <c r="H74" s="30"/>
    </row>
    <row r="75" spans="1:15">
      <c r="A75" s="17" t="s">
        <v>76</v>
      </c>
      <c r="B75" s="6">
        <v>10036</v>
      </c>
      <c r="C75" s="25">
        <f t="shared" si="2"/>
        <v>0.46404084609773888</v>
      </c>
      <c r="D75" s="6">
        <v>6639</v>
      </c>
      <c r="E75" s="7"/>
      <c r="F75" s="25">
        <f t="shared" si="1"/>
        <v>0.32330077735698626</v>
      </c>
      <c r="H75" s="27"/>
    </row>
    <row r="76" spans="1:15">
      <c r="A76" s="17" t="s">
        <v>77</v>
      </c>
      <c r="B76" s="6">
        <v>8755</v>
      </c>
      <c r="C76" s="25">
        <f t="shared" si="2"/>
        <v>-0.12764049422080509</v>
      </c>
      <c r="D76" s="6">
        <v>6379</v>
      </c>
      <c r="E76" s="7"/>
      <c r="F76" s="25">
        <f t="shared" si="1"/>
        <v>-3.9162524476577795E-2</v>
      </c>
      <c r="H76" s="30"/>
    </row>
    <row r="77" spans="1:15">
      <c r="A77" s="17" t="s">
        <v>78</v>
      </c>
      <c r="B77" s="6">
        <v>8979</v>
      </c>
      <c r="C77" s="25">
        <f t="shared" si="2"/>
        <v>2.5585379782981154E-2</v>
      </c>
      <c r="D77" s="6">
        <v>6122</v>
      </c>
      <c r="E77" s="7"/>
      <c r="F77" s="25">
        <f t="shared" si="1"/>
        <v>-4.0288446464963164E-2</v>
      </c>
    </row>
    <row r="78" spans="1:15">
      <c r="A78" s="17" t="s">
        <v>79</v>
      </c>
      <c r="B78" s="6">
        <v>10675</v>
      </c>
      <c r="C78" s="25">
        <f t="shared" si="2"/>
        <v>0.18888517652299811</v>
      </c>
      <c r="D78" s="6">
        <v>7013</v>
      </c>
      <c r="E78" s="7"/>
      <c r="F78" s="25">
        <f t="shared" ref="F78:F119" si="3">(D78-D77)/D77</f>
        <v>0.14554067298268539</v>
      </c>
    </row>
    <row r="79" spans="1:15">
      <c r="A79" s="17" t="s">
        <v>80</v>
      </c>
      <c r="B79" s="6">
        <v>9111</v>
      </c>
      <c r="C79" s="25">
        <f t="shared" si="2"/>
        <v>-0.14651053864168617</v>
      </c>
      <c r="D79" s="6">
        <v>7389</v>
      </c>
      <c r="E79" s="7"/>
      <c r="F79" s="25">
        <f t="shared" si="3"/>
        <v>5.3614715528304574E-2</v>
      </c>
      <c r="G79" s="32" t="s">
        <v>5</v>
      </c>
      <c r="O79" s="32"/>
    </row>
    <row r="80" spans="1:15">
      <c r="A80" s="17" t="s">
        <v>81</v>
      </c>
      <c r="B80" s="6">
        <v>8592</v>
      </c>
      <c r="C80" s="25">
        <f t="shared" si="2"/>
        <v>-5.6964109318406321E-2</v>
      </c>
      <c r="D80" s="6">
        <v>7969</v>
      </c>
      <c r="E80" s="7"/>
      <c r="F80" s="25">
        <f t="shared" si="3"/>
        <v>7.849506022465827E-2</v>
      </c>
      <c r="H80" s="30"/>
    </row>
    <row r="81" spans="1:14">
      <c r="A81" s="17" t="s">
        <v>82</v>
      </c>
      <c r="B81" s="6">
        <v>8832</v>
      </c>
      <c r="C81" s="25">
        <f t="shared" si="2"/>
        <v>2.7932960893854747E-2</v>
      </c>
      <c r="D81" s="6">
        <v>14068</v>
      </c>
      <c r="E81" s="7"/>
      <c r="F81" s="25">
        <f t="shared" si="3"/>
        <v>0.76534069519387626</v>
      </c>
      <c r="I81" s="18" t="s">
        <v>5</v>
      </c>
      <c r="K81" s="18" t="s">
        <v>5</v>
      </c>
    </row>
    <row r="82" spans="1:14">
      <c r="A82" s="17" t="s">
        <v>83</v>
      </c>
      <c r="B82" s="6">
        <v>8855</v>
      </c>
      <c r="C82" s="25">
        <f t="shared" si="2"/>
        <v>2.6041666666666665E-3</v>
      </c>
      <c r="D82" s="6">
        <v>11847</v>
      </c>
      <c r="E82" s="7"/>
      <c r="F82" s="25">
        <f t="shared" si="3"/>
        <v>-0.15787603070798975</v>
      </c>
      <c r="I82" s="18" t="s">
        <v>5</v>
      </c>
      <c r="K82" s="18" t="s">
        <v>5</v>
      </c>
    </row>
    <row r="83" spans="1:14">
      <c r="A83" s="17" t="s">
        <v>84</v>
      </c>
      <c r="B83" s="6">
        <v>7678</v>
      </c>
      <c r="C83" s="25">
        <f t="shared" si="2"/>
        <v>-0.13291925465838508</v>
      </c>
      <c r="D83" s="6">
        <v>6722</v>
      </c>
      <c r="E83" s="7"/>
      <c r="F83" s="25">
        <f t="shared" si="3"/>
        <v>-0.43259897020342702</v>
      </c>
      <c r="G83" s="27"/>
      <c r="H83" s="27"/>
      <c r="I83" s="27"/>
      <c r="J83" s="27"/>
      <c r="K83" s="27"/>
      <c r="L83" s="27"/>
      <c r="M83" s="27"/>
      <c r="N83" s="27"/>
    </row>
    <row r="84" spans="1:14">
      <c r="A84" s="17" t="s">
        <v>85</v>
      </c>
      <c r="B84" s="6">
        <v>8901</v>
      </c>
      <c r="C84" s="25">
        <f t="shared" si="2"/>
        <v>0.15928627246678823</v>
      </c>
      <c r="D84" s="6">
        <v>6310</v>
      </c>
      <c r="E84" s="7"/>
      <c r="F84" s="25">
        <f t="shared" si="3"/>
        <v>-6.1291282356441538E-2</v>
      </c>
      <c r="G84" s="30"/>
    </row>
    <row r="85" spans="1:14">
      <c r="A85" s="17" t="s">
        <v>86</v>
      </c>
      <c r="B85" s="6">
        <v>7625</v>
      </c>
      <c r="C85" s="25">
        <f t="shared" si="2"/>
        <v>-0.14335467924952253</v>
      </c>
      <c r="D85" s="6">
        <v>4058</v>
      </c>
      <c r="E85" s="7"/>
      <c r="F85" s="25">
        <f t="shared" si="3"/>
        <v>-0.35689381933438985</v>
      </c>
      <c r="G85" s="30"/>
      <c r="H85" s="29"/>
      <c r="I85" s="32"/>
      <c r="J85" s="29"/>
      <c r="K85" s="32"/>
      <c r="L85" s="29"/>
    </row>
    <row r="86" spans="1:14">
      <c r="A86" s="17" t="s">
        <v>87</v>
      </c>
      <c r="B86" s="6">
        <v>8867</v>
      </c>
      <c r="C86" s="25">
        <f t="shared" si="2"/>
        <v>0.16288524590163933</v>
      </c>
      <c r="D86" s="6">
        <v>3564</v>
      </c>
      <c r="E86" s="7"/>
      <c r="F86" s="25">
        <f t="shared" si="3"/>
        <v>-0.12173484475110892</v>
      </c>
      <c r="G86" s="30"/>
    </row>
    <row r="87" spans="1:14">
      <c r="A87" s="17" t="s">
        <v>88</v>
      </c>
      <c r="B87" s="6">
        <v>8658</v>
      </c>
      <c r="C87" s="25">
        <f t="shared" si="2"/>
        <v>-2.3570542460809744E-2</v>
      </c>
      <c r="D87" s="6">
        <v>7946</v>
      </c>
      <c r="E87" s="7"/>
      <c r="F87" s="25">
        <f t="shared" si="3"/>
        <v>1.2295173961840629</v>
      </c>
      <c r="G87" s="30"/>
    </row>
    <row r="88" spans="1:14">
      <c r="A88" s="17" t="s">
        <v>89</v>
      </c>
      <c r="B88" s="6">
        <v>8702</v>
      </c>
      <c r="C88" s="25">
        <f t="shared" si="2"/>
        <v>5.0820050820050821E-3</v>
      </c>
      <c r="D88" s="6">
        <v>6236</v>
      </c>
      <c r="E88" s="7"/>
      <c r="F88" s="25">
        <f t="shared" si="3"/>
        <v>-0.21520261766926754</v>
      </c>
      <c r="G88" s="30"/>
    </row>
    <row r="89" spans="1:14">
      <c r="A89" s="17" t="s">
        <v>90</v>
      </c>
      <c r="B89" s="6">
        <v>9247</v>
      </c>
      <c r="C89" s="25">
        <f t="shared" si="2"/>
        <v>6.2629280625143641E-2</v>
      </c>
      <c r="D89" s="6">
        <v>5974</v>
      </c>
      <c r="E89" s="7"/>
      <c r="F89" s="25">
        <f t="shared" si="3"/>
        <v>-4.2014111610006413E-2</v>
      </c>
      <c r="G89" s="30"/>
    </row>
    <row r="90" spans="1:14">
      <c r="A90" s="17" t="s">
        <v>91</v>
      </c>
      <c r="B90" s="6">
        <v>9419</v>
      </c>
      <c r="C90" s="25">
        <f t="shared" si="2"/>
        <v>1.860062723045312E-2</v>
      </c>
      <c r="D90" s="6">
        <v>6042</v>
      </c>
      <c r="E90" s="7"/>
      <c r="F90" s="25">
        <f t="shared" si="3"/>
        <v>1.1382658185470372E-2</v>
      </c>
      <c r="G90" s="30"/>
    </row>
    <row r="91" spans="1:14">
      <c r="A91" s="17" t="s">
        <v>92</v>
      </c>
      <c r="B91" s="6">
        <v>9854</v>
      </c>
      <c r="C91" s="25">
        <f t="shared" si="2"/>
        <v>4.6183246629153837E-2</v>
      </c>
      <c r="D91" s="6">
        <v>7446</v>
      </c>
      <c r="E91" s="7"/>
      <c r="F91" s="25">
        <f t="shared" si="3"/>
        <v>0.23237338629592849</v>
      </c>
      <c r="G91" s="30"/>
    </row>
    <row r="92" spans="1:14">
      <c r="A92" s="17" t="s">
        <v>93</v>
      </c>
      <c r="B92" s="6">
        <v>8834</v>
      </c>
      <c r="C92" s="25">
        <f t="shared" si="2"/>
        <v>-0.10351126446113254</v>
      </c>
      <c r="D92" s="6">
        <v>8078</v>
      </c>
      <c r="E92" s="7"/>
      <c r="F92" s="25">
        <f t="shared" si="3"/>
        <v>8.4877786731130805E-2</v>
      </c>
      <c r="G92" s="30"/>
    </row>
    <row r="93" spans="1:14">
      <c r="A93" s="17" t="s">
        <v>94</v>
      </c>
      <c r="B93" s="6">
        <v>7918</v>
      </c>
      <c r="C93" s="25">
        <f t="shared" si="2"/>
        <v>-0.10369028752546977</v>
      </c>
      <c r="D93" s="6">
        <v>15535</v>
      </c>
      <c r="E93" s="7"/>
      <c r="F93" s="25">
        <f t="shared" si="3"/>
        <v>0.92312453577618225</v>
      </c>
      <c r="G93" s="30"/>
    </row>
    <row r="94" spans="1:14">
      <c r="A94" s="17" t="s">
        <v>95</v>
      </c>
      <c r="B94" s="6">
        <v>7635</v>
      </c>
      <c r="C94" s="25">
        <f t="shared" si="2"/>
        <v>-3.5741348825460977E-2</v>
      </c>
      <c r="D94" s="6">
        <v>16364</v>
      </c>
      <c r="E94" s="7"/>
      <c r="F94" s="25">
        <f t="shared" si="3"/>
        <v>5.3363373028644995E-2</v>
      </c>
      <c r="G94" s="30"/>
    </row>
    <row r="95" spans="1:14">
      <c r="A95" s="17" t="s">
        <v>96</v>
      </c>
      <c r="B95" s="6">
        <v>8975</v>
      </c>
      <c r="C95" s="25">
        <f t="shared" si="2"/>
        <v>0.17550753110674525</v>
      </c>
      <c r="D95" s="6">
        <v>9518</v>
      </c>
      <c r="E95" s="7"/>
      <c r="F95" s="25">
        <f t="shared" si="3"/>
        <v>-0.41835736983622585</v>
      </c>
      <c r="G95" s="30"/>
    </row>
    <row r="96" spans="1:14">
      <c r="A96" s="17" t="s">
        <v>97</v>
      </c>
      <c r="B96" s="6">
        <v>8051</v>
      </c>
      <c r="C96" s="25">
        <f t="shared" si="2"/>
        <v>-0.10295264623955432</v>
      </c>
      <c r="D96" s="6">
        <v>5622</v>
      </c>
      <c r="E96" s="7"/>
      <c r="F96" s="25">
        <f t="shared" si="3"/>
        <v>-0.40932969111157808</v>
      </c>
      <c r="G96" s="30"/>
    </row>
    <row r="97" spans="1:16">
      <c r="A97" s="17" t="s">
        <v>98</v>
      </c>
      <c r="B97" s="6">
        <v>8050</v>
      </c>
      <c r="C97" s="25">
        <f t="shared" si="2"/>
        <v>-1.2420817289777666E-4</v>
      </c>
      <c r="D97" s="6">
        <v>3892</v>
      </c>
      <c r="E97" s="7"/>
      <c r="F97" s="25">
        <f t="shared" si="3"/>
        <v>-0.30771967271433653</v>
      </c>
      <c r="H97" s="27"/>
      <c r="J97" s="18" t="s">
        <v>5</v>
      </c>
    </row>
    <row r="98" spans="1:16">
      <c r="A98" s="17" t="s">
        <v>99</v>
      </c>
      <c r="B98" s="6">
        <v>7529</v>
      </c>
      <c r="C98" s="25">
        <f t="shared" si="2"/>
        <v>-6.4720496894409937E-2</v>
      </c>
      <c r="D98" s="6">
        <v>3013</v>
      </c>
      <c r="E98" s="7"/>
      <c r="F98" s="25">
        <f t="shared" si="3"/>
        <v>-0.22584789311408016</v>
      </c>
      <c r="G98" s="32"/>
      <c r="H98" s="27"/>
      <c r="I98" s="32"/>
      <c r="J98" s="29"/>
      <c r="K98" s="32"/>
      <c r="L98" s="29"/>
      <c r="M98" s="32"/>
      <c r="N98" s="29"/>
      <c r="O98" s="32"/>
      <c r="P98" s="29"/>
    </row>
    <row r="99" spans="1:16">
      <c r="A99" s="17" t="s">
        <v>100</v>
      </c>
      <c r="B99" s="6">
        <v>10229</v>
      </c>
      <c r="C99" s="25">
        <f t="shared" si="2"/>
        <v>0.35861336166821622</v>
      </c>
      <c r="D99" s="6">
        <v>6182</v>
      </c>
      <c r="E99" s="10" t="s">
        <v>9</v>
      </c>
      <c r="F99" s="25">
        <f t="shared" si="3"/>
        <v>1.0517756388981081</v>
      </c>
      <c r="H99" s="30"/>
    </row>
    <row r="100" spans="1:16">
      <c r="A100" s="17" t="s">
        <v>101</v>
      </c>
      <c r="B100" s="6">
        <v>9237</v>
      </c>
      <c r="C100" s="25">
        <f t="shared" si="2"/>
        <v>-9.6979176850131979E-2</v>
      </c>
      <c r="D100" s="6">
        <v>5640</v>
      </c>
      <c r="E100" s="7"/>
      <c r="F100" s="25">
        <f t="shared" si="3"/>
        <v>-8.7673891944354584E-2</v>
      </c>
      <c r="H100" s="27"/>
    </row>
    <row r="101" spans="1:16">
      <c r="A101" s="17" t="s">
        <v>102</v>
      </c>
      <c r="B101" s="6">
        <v>8884</v>
      </c>
      <c r="C101" s="25">
        <f t="shared" si="2"/>
        <v>-3.8215870953772872E-2</v>
      </c>
      <c r="D101" s="6">
        <v>6228</v>
      </c>
      <c r="E101" s="10" t="s">
        <v>9</v>
      </c>
      <c r="F101" s="25">
        <f t="shared" si="3"/>
        <v>0.10425531914893617</v>
      </c>
      <c r="H101" s="30"/>
    </row>
    <row r="102" spans="1:16">
      <c r="A102" s="17" t="s">
        <v>103</v>
      </c>
      <c r="B102" s="6">
        <v>9305</v>
      </c>
      <c r="C102" s="25">
        <f t="shared" si="2"/>
        <v>4.7388563710040521E-2</v>
      </c>
      <c r="D102" s="6">
        <v>7000</v>
      </c>
      <c r="E102" s="7"/>
      <c r="F102" s="25">
        <f t="shared" si="3"/>
        <v>0.12395632626846499</v>
      </c>
      <c r="H102" s="27"/>
      <c r="I102" s="30"/>
      <c r="J102" s="27"/>
      <c r="K102" s="30"/>
      <c r="L102" s="27"/>
      <c r="M102" s="30"/>
      <c r="N102" s="27"/>
    </row>
    <row r="103" spans="1:16">
      <c r="A103" s="17" t="s">
        <v>104</v>
      </c>
      <c r="B103" s="6">
        <v>10494</v>
      </c>
      <c r="C103" s="25">
        <f t="shared" si="2"/>
        <v>0.12778076303062869</v>
      </c>
      <c r="D103" s="6">
        <v>6987</v>
      </c>
      <c r="E103" s="10" t="s">
        <v>9</v>
      </c>
      <c r="F103" s="25">
        <f t="shared" si="3"/>
        <v>-1.8571428571428571E-3</v>
      </c>
      <c r="H103" s="30"/>
    </row>
    <row r="104" spans="1:16">
      <c r="A104" s="17" t="s">
        <v>105</v>
      </c>
      <c r="B104" s="6">
        <v>8351</v>
      </c>
      <c r="C104" s="25">
        <f t="shared" si="2"/>
        <v>-0.20421193062702497</v>
      </c>
      <c r="D104" s="6">
        <v>7389</v>
      </c>
      <c r="E104" s="10" t="s">
        <v>9</v>
      </c>
      <c r="F104" s="25">
        <f t="shared" si="3"/>
        <v>5.7535422928295409E-2</v>
      </c>
      <c r="H104" s="27"/>
    </row>
    <row r="105" spans="1:16">
      <c r="A105" s="17" t="s">
        <v>106</v>
      </c>
      <c r="B105" s="6">
        <v>8371</v>
      </c>
      <c r="C105" s="25">
        <f t="shared" si="2"/>
        <v>2.3949227637408694E-3</v>
      </c>
      <c r="D105" s="6">
        <v>9628</v>
      </c>
      <c r="E105" s="7"/>
      <c r="F105" s="25">
        <f t="shared" si="3"/>
        <v>0.30301799972932736</v>
      </c>
      <c r="H105" s="27"/>
    </row>
    <row r="106" spans="1:16">
      <c r="A106" s="17" t="s">
        <v>107</v>
      </c>
      <c r="B106" s="6">
        <v>7751</v>
      </c>
      <c r="C106" s="25">
        <f t="shared" si="2"/>
        <v>-7.4065225182176564E-2</v>
      </c>
      <c r="D106" s="6">
        <v>9867</v>
      </c>
      <c r="E106" s="7"/>
      <c r="F106" s="25">
        <f t="shared" si="3"/>
        <v>2.4823431657665145E-2</v>
      </c>
      <c r="H106" s="27"/>
    </row>
    <row r="107" spans="1:16">
      <c r="A107" s="17" t="s">
        <v>108</v>
      </c>
      <c r="B107" s="6">
        <v>8883</v>
      </c>
      <c r="C107" s="25">
        <f t="shared" si="2"/>
        <v>0.14604567152625467</v>
      </c>
      <c r="D107" s="6">
        <v>7644</v>
      </c>
      <c r="E107" s="7"/>
      <c r="F107" s="25">
        <f t="shared" si="3"/>
        <v>-0.22529644268774704</v>
      </c>
      <c r="H107" s="30"/>
    </row>
    <row r="108" spans="1:16">
      <c r="A108" s="17" t="s">
        <v>109</v>
      </c>
      <c r="B108" s="6">
        <v>7462</v>
      </c>
      <c r="C108" s="25">
        <f t="shared" si="2"/>
        <v>-0.1599684791174153</v>
      </c>
      <c r="D108" s="6">
        <v>5800</v>
      </c>
      <c r="E108" s="10" t="s">
        <v>9</v>
      </c>
      <c r="F108" s="25">
        <f t="shared" si="3"/>
        <v>-0.24123495552066981</v>
      </c>
      <c r="H108" s="30"/>
    </row>
    <row r="109" spans="1:16">
      <c r="A109" s="17" t="s">
        <v>110</v>
      </c>
      <c r="B109" s="6">
        <v>8142</v>
      </c>
      <c r="C109" s="25">
        <f t="shared" si="2"/>
        <v>9.1128383811310637E-2</v>
      </c>
      <c r="D109" s="6">
        <v>3693</v>
      </c>
      <c r="E109" s="10" t="s">
        <v>9</v>
      </c>
      <c r="F109" s="25">
        <f t="shared" si="3"/>
        <v>-0.3632758620689655</v>
      </c>
      <c r="H109" s="27"/>
    </row>
    <row r="110" spans="1:16">
      <c r="A110" s="17" t="s">
        <v>111</v>
      </c>
      <c r="B110" s="6">
        <v>8046</v>
      </c>
      <c r="C110" s="25">
        <f t="shared" si="2"/>
        <v>-1.1790714812085483E-2</v>
      </c>
      <c r="D110" s="6">
        <v>3455</v>
      </c>
      <c r="E110" s="10" t="s">
        <v>9</v>
      </c>
      <c r="F110" s="25">
        <f t="shared" si="3"/>
        <v>-6.4446249661521793E-2</v>
      </c>
      <c r="H110" s="27"/>
    </row>
    <row r="111" spans="1:16">
      <c r="A111" s="17" t="s">
        <v>112</v>
      </c>
      <c r="B111" s="6">
        <v>9783</v>
      </c>
      <c r="C111" s="25">
        <f t="shared" si="2"/>
        <v>0.21588366890380314</v>
      </c>
      <c r="D111" s="6">
        <v>6058</v>
      </c>
      <c r="E111" s="10" t="s">
        <v>9</v>
      </c>
      <c r="F111" s="25">
        <f t="shared" si="3"/>
        <v>0.75340086830680175</v>
      </c>
      <c r="H111" s="27"/>
    </row>
    <row r="112" spans="1:16">
      <c r="A112" s="17" t="s">
        <v>113</v>
      </c>
      <c r="B112" s="6">
        <v>7908</v>
      </c>
      <c r="C112" s="25">
        <f t="shared" si="2"/>
        <v>-0.19165900030665439</v>
      </c>
      <c r="D112" s="6">
        <v>5500</v>
      </c>
      <c r="E112" s="10" t="s">
        <v>9</v>
      </c>
      <c r="F112" s="25">
        <f t="shared" si="3"/>
        <v>-9.2109607131066362E-2</v>
      </c>
      <c r="H112" s="27"/>
      <c r="I112" s="30"/>
      <c r="J112" s="27"/>
      <c r="K112" s="30"/>
      <c r="L112" s="27"/>
    </row>
    <row r="113" spans="1:16">
      <c r="A113" s="17" t="s">
        <v>114</v>
      </c>
      <c r="B113" s="6">
        <v>8886</v>
      </c>
      <c r="C113" s="25">
        <f t="shared" si="2"/>
        <v>0.1236722306525038</v>
      </c>
      <c r="D113" s="6">
        <v>5484</v>
      </c>
      <c r="E113" s="10" t="s">
        <v>9</v>
      </c>
      <c r="F113" s="25">
        <f t="shared" si="3"/>
        <v>-2.9090909090909089E-3</v>
      </c>
      <c r="H113" s="27"/>
    </row>
    <row r="114" spans="1:16">
      <c r="A114" s="17" t="s">
        <v>115</v>
      </c>
      <c r="B114" s="6">
        <v>8570</v>
      </c>
      <c r="C114" s="25">
        <f t="shared" si="2"/>
        <v>-3.5561557506189514E-2</v>
      </c>
      <c r="D114" s="6">
        <v>5907</v>
      </c>
      <c r="E114" s="10" t="s">
        <v>9</v>
      </c>
      <c r="F114" s="25">
        <f t="shared" si="3"/>
        <v>7.713347921225383E-2</v>
      </c>
      <c r="G114" s="30"/>
      <c r="H114" s="27"/>
      <c r="I114" s="30"/>
      <c r="J114" s="27"/>
      <c r="K114" s="30"/>
      <c r="L114" s="27"/>
      <c r="M114" s="30"/>
      <c r="N114" s="27"/>
      <c r="O114" s="30"/>
      <c r="P114" s="27"/>
    </row>
    <row r="115" spans="1:16">
      <c r="A115" s="17" t="s">
        <v>116</v>
      </c>
      <c r="B115" s="6">
        <v>11596</v>
      </c>
      <c r="C115" s="25">
        <f t="shared" si="2"/>
        <v>0.35309218203033838</v>
      </c>
      <c r="D115" s="6">
        <v>5858</v>
      </c>
      <c r="E115" s="7"/>
      <c r="F115" s="25">
        <f t="shared" si="3"/>
        <v>-8.2952429321144407E-3</v>
      </c>
    </row>
    <row r="116" spans="1:16">
      <c r="A116" s="17" t="s">
        <v>117</v>
      </c>
      <c r="B116" s="6">
        <v>9588</v>
      </c>
      <c r="C116" s="25">
        <f t="shared" si="2"/>
        <v>-0.1731631597102449</v>
      </c>
      <c r="D116" s="6">
        <v>6938</v>
      </c>
      <c r="E116" s="10" t="s">
        <v>9</v>
      </c>
      <c r="F116" s="25">
        <f t="shared" si="3"/>
        <v>0.18436326391259816</v>
      </c>
      <c r="H116" s="30"/>
    </row>
    <row r="117" spans="1:16">
      <c r="A117" s="17" t="s">
        <v>118</v>
      </c>
      <c r="B117" s="6">
        <v>8363</v>
      </c>
      <c r="C117" s="25">
        <f t="shared" si="2"/>
        <v>-0.12776387150604923</v>
      </c>
      <c r="D117" s="6">
        <v>10400</v>
      </c>
      <c r="E117" s="7"/>
      <c r="F117" s="25">
        <f t="shared" si="3"/>
        <v>0.49899106370712021</v>
      </c>
      <c r="H117" s="27"/>
    </row>
    <row r="118" spans="1:16">
      <c r="A118" s="17" t="s">
        <v>119</v>
      </c>
      <c r="B118" s="6">
        <v>8062</v>
      </c>
      <c r="C118" s="25">
        <f t="shared" si="2"/>
        <v>-3.5991868946550279E-2</v>
      </c>
      <c r="D118" s="6">
        <v>10671</v>
      </c>
      <c r="E118" s="7"/>
      <c r="F118" s="25">
        <f t="shared" si="3"/>
        <v>2.6057692307692306E-2</v>
      </c>
      <c r="H118" s="30"/>
    </row>
    <row r="119" spans="1:16">
      <c r="A119" s="17" t="s">
        <v>120</v>
      </c>
      <c r="B119" s="6">
        <v>3941</v>
      </c>
      <c r="C119" s="25">
        <f t="shared" si="2"/>
        <v>-0.51116348300669812</v>
      </c>
      <c r="D119" s="6">
        <v>3701</v>
      </c>
      <c r="E119" s="10" t="s">
        <v>9</v>
      </c>
      <c r="F119" s="25">
        <f t="shared" si="3"/>
        <v>-0.65317214881454411</v>
      </c>
      <c r="H119" s="27"/>
    </row>
    <row r="120" spans="1:16" ht="18">
      <c r="A120" s="17" t="s">
        <v>121</v>
      </c>
      <c r="B120" s="6" t="s">
        <v>158</v>
      </c>
      <c r="C120" s="25" t="s">
        <v>159</v>
      </c>
      <c r="D120" s="6" t="s">
        <v>158</v>
      </c>
      <c r="E120" s="7"/>
      <c r="F120" s="25" t="s">
        <v>159</v>
      </c>
      <c r="G120" s="33"/>
    </row>
    <row r="121" spans="1:16" ht="18">
      <c r="A121" s="17" t="s">
        <v>122</v>
      </c>
      <c r="B121" s="6" t="s">
        <v>158</v>
      </c>
      <c r="C121" s="25" t="s">
        <v>159</v>
      </c>
      <c r="D121" s="6" t="s">
        <v>158</v>
      </c>
      <c r="E121" s="7"/>
      <c r="F121" s="25" t="s">
        <v>159</v>
      </c>
      <c r="G121" s="33"/>
    </row>
    <row r="122" spans="1:16" ht="18">
      <c r="A122" s="17" t="s">
        <v>123</v>
      </c>
      <c r="B122" s="6">
        <v>438</v>
      </c>
      <c r="C122" s="25" t="s">
        <v>159</v>
      </c>
      <c r="D122" s="6" t="s">
        <v>158</v>
      </c>
      <c r="E122" s="7"/>
      <c r="F122" s="25" t="s">
        <v>159</v>
      </c>
      <c r="G122" s="33"/>
      <c r="H122" s="27"/>
      <c r="I122" s="30"/>
      <c r="J122" s="27"/>
    </row>
    <row r="123" spans="1:16" ht="18">
      <c r="A123" s="17" t="s">
        <v>124</v>
      </c>
      <c r="B123" s="6">
        <v>277</v>
      </c>
      <c r="C123" s="25">
        <f t="shared" ref="C123:C138" si="4">(B123-B122)/B122</f>
        <v>-0.36757990867579909</v>
      </c>
      <c r="D123" s="6" t="s">
        <v>158</v>
      </c>
      <c r="E123" s="7"/>
      <c r="F123" s="25" t="s">
        <v>159</v>
      </c>
      <c r="G123" s="33"/>
      <c r="H123" s="27"/>
      <c r="I123" s="30"/>
      <c r="J123" s="27"/>
    </row>
    <row r="124" spans="1:16" ht="18">
      <c r="A124" s="17" t="s">
        <v>125</v>
      </c>
      <c r="B124" s="6">
        <v>363</v>
      </c>
      <c r="C124" s="25">
        <f t="shared" si="4"/>
        <v>0.31046931407942241</v>
      </c>
      <c r="D124" s="6" t="s">
        <v>158</v>
      </c>
      <c r="E124" s="7"/>
      <c r="F124" s="25" t="s">
        <v>159</v>
      </c>
      <c r="G124" s="33"/>
      <c r="H124" s="27"/>
      <c r="I124" s="30"/>
      <c r="J124" s="27"/>
    </row>
    <row r="125" spans="1:16" ht="18">
      <c r="A125" s="17" t="s">
        <v>126</v>
      </c>
      <c r="B125" s="6">
        <v>473</v>
      </c>
      <c r="C125" s="25">
        <f t="shared" si="4"/>
        <v>0.30303030303030304</v>
      </c>
      <c r="D125" s="6" t="s">
        <v>158</v>
      </c>
      <c r="E125" s="7"/>
      <c r="F125" s="25" t="s">
        <v>159</v>
      </c>
      <c r="G125" s="33"/>
      <c r="I125" s="18" t="s">
        <v>5</v>
      </c>
      <c r="K125" s="18" t="s">
        <v>5</v>
      </c>
      <c r="M125" s="18" t="s">
        <v>5</v>
      </c>
    </row>
    <row r="126" spans="1:16" ht="18">
      <c r="A126" s="17" t="s">
        <v>127</v>
      </c>
      <c r="B126" s="6">
        <v>704</v>
      </c>
      <c r="C126" s="25">
        <f t="shared" si="4"/>
        <v>0.48837209302325579</v>
      </c>
      <c r="D126" s="6" t="s">
        <v>158</v>
      </c>
      <c r="E126" s="7"/>
      <c r="F126" s="25" t="s">
        <v>159</v>
      </c>
      <c r="G126" s="33"/>
    </row>
    <row r="127" spans="1:16" ht="18">
      <c r="A127" s="17" t="s">
        <v>128</v>
      </c>
      <c r="B127" s="6">
        <v>1087</v>
      </c>
      <c r="C127" s="25">
        <f t="shared" si="4"/>
        <v>0.54403409090909094</v>
      </c>
      <c r="D127" s="6" t="s">
        <v>158</v>
      </c>
      <c r="E127" s="7"/>
      <c r="F127" s="25" t="s">
        <v>159</v>
      </c>
      <c r="G127" s="33"/>
    </row>
    <row r="128" spans="1:16" ht="18">
      <c r="A128" s="17" t="s">
        <v>129</v>
      </c>
      <c r="B128" s="6">
        <v>2170</v>
      </c>
      <c r="C128" s="25">
        <f t="shared" si="4"/>
        <v>0.99632014719411222</v>
      </c>
      <c r="D128" s="6">
        <v>2155</v>
      </c>
      <c r="E128" s="10" t="s">
        <v>9</v>
      </c>
      <c r="F128" s="25" t="s">
        <v>159</v>
      </c>
      <c r="G128" s="33"/>
    </row>
    <row r="129" spans="1:11">
      <c r="A129" s="17" t="s">
        <v>130</v>
      </c>
      <c r="B129" s="6">
        <v>4319</v>
      </c>
      <c r="C129" s="25">
        <f t="shared" si="4"/>
        <v>0.99032258064516132</v>
      </c>
      <c r="D129" s="6">
        <v>5798</v>
      </c>
      <c r="E129" s="7"/>
      <c r="F129" s="25">
        <f t="shared" ref="F129:F138" si="5">(D129-D128)/D128</f>
        <v>1.6904872389791183</v>
      </c>
    </row>
    <row r="130" spans="1:11">
      <c r="A130" s="17" t="s">
        <v>131</v>
      </c>
      <c r="B130" s="6">
        <v>4167</v>
      </c>
      <c r="C130" s="25">
        <f t="shared" si="4"/>
        <v>-3.519333178976615E-2</v>
      </c>
      <c r="D130" s="6">
        <v>7718</v>
      </c>
      <c r="E130" s="7"/>
      <c r="F130" s="25">
        <f t="shared" si="5"/>
        <v>0.33114867195584685</v>
      </c>
    </row>
    <row r="131" spans="1:11">
      <c r="A131" s="17" t="s">
        <v>132</v>
      </c>
      <c r="B131" s="6">
        <v>4259</v>
      </c>
      <c r="C131" s="25">
        <f t="shared" si="4"/>
        <v>2.2078233741300697E-2</v>
      </c>
      <c r="D131" s="6">
        <v>5431</v>
      </c>
      <c r="E131" s="10" t="s">
        <v>9</v>
      </c>
      <c r="F131" s="25">
        <f t="shared" si="5"/>
        <v>-0.29632029023062972</v>
      </c>
    </row>
    <row r="132" spans="1:11">
      <c r="A132" s="17" t="s">
        <v>133</v>
      </c>
      <c r="B132" s="6">
        <v>3919</v>
      </c>
      <c r="C132" s="25">
        <f t="shared" si="4"/>
        <v>-7.9830946231509742E-2</v>
      </c>
      <c r="D132" s="6">
        <v>2795</v>
      </c>
      <c r="E132" s="7"/>
      <c r="F132" s="25">
        <f t="shared" si="5"/>
        <v>-0.48536181182102744</v>
      </c>
    </row>
    <row r="133" spans="1:11">
      <c r="A133" s="17" t="s">
        <v>134</v>
      </c>
      <c r="B133" s="6">
        <v>2204</v>
      </c>
      <c r="C133" s="25">
        <f t="shared" si="4"/>
        <v>-0.43761163562133198</v>
      </c>
      <c r="D133" s="6">
        <v>1750</v>
      </c>
      <c r="E133" s="10" t="s">
        <v>9</v>
      </c>
      <c r="F133" s="25">
        <f t="shared" si="5"/>
        <v>-0.37388193202146691</v>
      </c>
    </row>
    <row r="134" spans="1:11">
      <c r="A134" s="17" t="s">
        <v>135</v>
      </c>
      <c r="B134" s="6">
        <v>2255</v>
      </c>
      <c r="C134" s="25">
        <f t="shared" si="4"/>
        <v>2.3139745916515426E-2</v>
      </c>
      <c r="D134" s="6">
        <v>1202</v>
      </c>
      <c r="E134" s="10" t="s">
        <v>9</v>
      </c>
      <c r="F134" s="25">
        <f t="shared" si="5"/>
        <v>-0.31314285714285717</v>
      </c>
    </row>
    <row r="135" spans="1:11">
      <c r="A135" s="17" t="s">
        <v>136</v>
      </c>
      <c r="B135" s="6">
        <v>5700</v>
      </c>
      <c r="C135" s="25">
        <f t="shared" si="4"/>
        <v>1.5277161862527717</v>
      </c>
      <c r="D135" s="6">
        <v>4860</v>
      </c>
      <c r="E135" s="10" t="s">
        <v>9</v>
      </c>
      <c r="F135" s="25">
        <f t="shared" si="5"/>
        <v>3.043261231281198</v>
      </c>
    </row>
    <row r="136" spans="1:11">
      <c r="A136" s="17" t="s">
        <v>137</v>
      </c>
      <c r="B136" s="6">
        <v>5787</v>
      </c>
      <c r="C136" s="25">
        <f t="shared" si="4"/>
        <v>1.5263157894736841E-2</v>
      </c>
      <c r="D136" s="6">
        <v>4494</v>
      </c>
      <c r="E136" s="10" t="s">
        <v>9</v>
      </c>
      <c r="F136" s="25">
        <f t="shared" si="5"/>
        <v>-7.5308641975308649E-2</v>
      </c>
    </row>
    <row r="137" spans="1:11">
      <c r="A137" s="17" t="s">
        <v>138</v>
      </c>
      <c r="B137" s="6">
        <v>6243</v>
      </c>
      <c r="C137" s="25">
        <f t="shared" si="4"/>
        <v>7.8797304302747534E-2</v>
      </c>
      <c r="D137" s="6">
        <v>4066</v>
      </c>
      <c r="E137" s="10" t="s">
        <v>9</v>
      </c>
      <c r="F137" s="25">
        <f t="shared" si="5"/>
        <v>-9.5238095238095233E-2</v>
      </c>
    </row>
    <row r="138" spans="1:11">
      <c r="A138" s="17" t="s">
        <v>139</v>
      </c>
      <c r="B138" s="6">
        <v>7561</v>
      </c>
      <c r="C138" s="25">
        <f t="shared" si="4"/>
        <v>0.21111645042447541</v>
      </c>
      <c r="D138" s="6">
        <v>6319</v>
      </c>
      <c r="E138" s="10" t="s">
        <v>9</v>
      </c>
      <c r="F138" s="25">
        <f t="shared" si="5"/>
        <v>0.55410723069355627</v>
      </c>
    </row>
    <row r="139" spans="1:11">
      <c r="A139" s="17" t="s">
        <v>140</v>
      </c>
      <c r="B139" s="6">
        <v>8074</v>
      </c>
      <c r="C139" s="25">
        <f t="shared" ref="C139:C173" si="6">(B139-B138)/B138</f>
        <v>6.7848168231715383E-2</v>
      </c>
      <c r="D139" s="6">
        <v>6962</v>
      </c>
      <c r="E139" s="10" t="s">
        <v>9</v>
      </c>
      <c r="F139" s="25">
        <f t="shared" ref="F139:F173" si="7">(D139-D138)/D138</f>
        <v>0.1017566070580788</v>
      </c>
    </row>
    <row r="140" spans="1:11">
      <c r="A140" s="17" t="s">
        <v>141</v>
      </c>
      <c r="B140" s="6">
        <v>7428</v>
      </c>
      <c r="C140" s="25">
        <f t="shared" si="6"/>
        <v>-8.0009908347783001E-2</v>
      </c>
      <c r="D140" s="6">
        <v>8382</v>
      </c>
      <c r="E140" s="10" t="s">
        <v>9</v>
      </c>
      <c r="F140" s="25">
        <f t="shared" si="7"/>
        <v>0.20396437805228382</v>
      </c>
    </row>
    <row r="141" spans="1:11">
      <c r="A141" s="17" t="s">
        <v>142</v>
      </c>
      <c r="B141" s="6">
        <v>8934</v>
      </c>
      <c r="C141" s="25">
        <f t="shared" si="6"/>
        <v>0.20274636510500807</v>
      </c>
      <c r="D141" s="6">
        <v>12020</v>
      </c>
      <c r="E141" s="7"/>
      <c r="F141" s="25">
        <f t="shared" si="7"/>
        <v>0.43402529229300885</v>
      </c>
    </row>
    <row r="142" spans="1:11" ht="18">
      <c r="A142" s="17" t="s">
        <v>143</v>
      </c>
      <c r="B142" s="6">
        <v>8143</v>
      </c>
      <c r="C142" s="25">
        <f t="shared" si="6"/>
        <v>-8.8538168793373631E-2</v>
      </c>
      <c r="D142" s="6">
        <v>10760</v>
      </c>
      <c r="E142" s="7"/>
      <c r="F142" s="25">
        <f t="shared" si="7"/>
        <v>-0.1048252911813644</v>
      </c>
      <c r="K142" s="21"/>
    </row>
    <row r="143" spans="1:11">
      <c r="A143" s="17" t="s">
        <v>144</v>
      </c>
      <c r="B143" s="6">
        <v>8189</v>
      </c>
      <c r="C143" s="25">
        <f t="shared" si="6"/>
        <v>5.6490237013385727E-3</v>
      </c>
      <c r="D143" s="6">
        <v>8324</v>
      </c>
      <c r="E143" s="10" t="s">
        <v>9</v>
      </c>
      <c r="F143" s="25">
        <f t="shared" si="7"/>
        <v>-0.22639405204460966</v>
      </c>
    </row>
    <row r="144" spans="1:11">
      <c r="A144" s="17" t="s">
        <v>145</v>
      </c>
      <c r="B144" s="6">
        <v>9096</v>
      </c>
      <c r="C144" s="25">
        <f t="shared" si="6"/>
        <v>0.11075833435095861</v>
      </c>
      <c r="D144" s="6">
        <v>7429</v>
      </c>
      <c r="E144" s="10" t="s">
        <v>9</v>
      </c>
      <c r="F144" s="25">
        <f t="shared" si="7"/>
        <v>-0.10752042287361845</v>
      </c>
    </row>
    <row r="145" spans="1:7">
      <c r="A145" s="17" t="s">
        <v>146</v>
      </c>
      <c r="B145" s="6">
        <v>9100</v>
      </c>
      <c r="C145" s="25">
        <f t="shared" si="6"/>
        <v>4.3975373790677223E-4</v>
      </c>
      <c r="D145" s="6">
        <v>4877</v>
      </c>
      <c r="E145" s="10" t="s">
        <v>9</v>
      </c>
      <c r="F145" s="25">
        <f t="shared" si="7"/>
        <v>-0.34351864315520259</v>
      </c>
    </row>
    <row r="146" spans="1:7">
      <c r="A146" s="17" t="s">
        <v>147</v>
      </c>
      <c r="B146" s="6">
        <v>9333</v>
      </c>
      <c r="C146" s="25">
        <f t="shared" si="6"/>
        <v>2.5604395604395605E-2</v>
      </c>
      <c r="D146" s="6">
        <v>4582</v>
      </c>
      <c r="E146" s="7"/>
      <c r="F146" s="25">
        <f t="shared" si="7"/>
        <v>-6.0488004921058026E-2</v>
      </c>
    </row>
    <row r="147" spans="1:7">
      <c r="A147" s="17" t="s">
        <v>148</v>
      </c>
      <c r="B147" s="6">
        <v>10406</v>
      </c>
      <c r="C147" s="25">
        <f>(B147-B146)/B146</f>
        <v>0.11496839172827601</v>
      </c>
      <c r="D147" s="6">
        <v>6952</v>
      </c>
      <c r="E147" s="10" t="s">
        <v>9</v>
      </c>
      <c r="F147" s="25">
        <f>(D147-D146)/D146</f>
        <v>0.51724137931034486</v>
      </c>
    </row>
    <row r="148" spans="1:7">
      <c r="A148" s="17" t="s">
        <v>149</v>
      </c>
      <c r="B148" s="6">
        <v>10350</v>
      </c>
      <c r="C148" s="25">
        <f t="shared" si="6"/>
        <v>-5.3815106669229291E-3</v>
      </c>
      <c r="D148" s="6">
        <v>6204</v>
      </c>
      <c r="E148" s="10" t="s">
        <v>9</v>
      </c>
      <c r="F148" s="25">
        <f t="shared" si="7"/>
        <v>-0.10759493670886076</v>
      </c>
    </row>
    <row r="149" spans="1:7">
      <c r="A149" s="17" t="s">
        <v>150</v>
      </c>
      <c r="B149" s="6">
        <v>10919</v>
      </c>
      <c r="C149" s="25">
        <f t="shared" si="6"/>
        <v>5.497584541062802E-2</v>
      </c>
      <c r="D149" s="6">
        <v>7195</v>
      </c>
      <c r="E149" s="10" t="s">
        <v>9</v>
      </c>
      <c r="F149" s="25">
        <f t="shared" si="7"/>
        <v>0.15973565441650547</v>
      </c>
    </row>
    <row r="150" spans="1:7">
      <c r="A150" s="17" t="s">
        <v>151</v>
      </c>
      <c r="B150" s="6">
        <v>11121</v>
      </c>
      <c r="C150" s="25">
        <f t="shared" si="6"/>
        <v>1.8499862624782488E-2</v>
      </c>
      <c r="D150" s="6">
        <v>6862</v>
      </c>
      <c r="E150" s="10" t="s">
        <v>9</v>
      </c>
      <c r="F150" s="25">
        <f t="shared" si="7"/>
        <v>-4.62821403752606E-2</v>
      </c>
    </row>
    <row r="151" spans="1:7">
      <c r="A151" s="17" t="s">
        <v>152</v>
      </c>
      <c r="B151" s="6">
        <v>10574</v>
      </c>
      <c r="C151" s="25">
        <f t="shared" si="6"/>
        <v>-4.9186224260408237E-2</v>
      </c>
      <c r="D151" s="6">
        <v>6772</v>
      </c>
      <c r="E151" s="10" t="s">
        <v>9</v>
      </c>
      <c r="F151" s="25">
        <f t="shared" si="7"/>
        <v>-1.3115709705625183E-2</v>
      </c>
    </row>
    <row r="152" spans="1:7">
      <c r="A152" s="17" t="s">
        <v>153</v>
      </c>
      <c r="B152" s="6">
        <v>9279</v>
      </c>
      <c r="C152" s="25">
        <f t="shared" si="6"/>
        <v>-0.12247020994893135</v>
      </c>
      <c r="D152" s="6">
        <v>6536</v>
      </c>
      <c r="E152" s="10" t="s">
        <v>9</v>
      </c>
      <c r="F152" s="25">
        <f t="shared" si="7"/>
        <v>-3.4849379799173068E-2</v>
      </c>
    </row>
    <row r="153" spans="1:7">
      <c r="A153" s="17" t="s">
        <v>154</v>
      </c>
      <c r="B153" s="6">
        <v>9784</v>
      </c>
      <c r="C153" s="25">
        <f t="shared" si="6"/>
        <v>5.4423968100010774E-2</v>
      </c>
      <c r="D153" s="6">
        <v>16332</v>
      </c>
      <c r="E153" s="10" t="s">
        <v>9</v>
      </c>
      <c r="F153" s="25">
        <f t="shared" si="7"/>
        <v>1.4987760097919216</v>
      </c>
    </row>
    <row r="154" spans="1:7">
      <c r="A154" s="17" t="s">
        <v>155</v>
      </c>
      <c r="B154" s="6">
        <v>9014</v>
      </c>
      <c r="C154" s="25">
        <f t="shared" si="6"/>
        <v>-7.8699918233851182E-2</v>
      </c>
      <c r="D154" s="6">
        <v>18903</v>
      </c>
      <c r="E154" s="10" t="s">
        <v>9</v>
      </c>
      <c r="F154" s="25">
        <f t="shared" si="7"/>
        <v>0.15742101396032329</v>
      </c>
    </row>
    <row r="155" spans="1:7">
      <c r="A155" s="17" t="s">
        <v>156</v>
      </c>
      <c r="B155" s="6">
        <v>8517</v>
      </c>
      <c r="C155" s="25">
        <f t="shared" si="6"/>
        <v>-5.5136454404260037E-2</v>
      </c>
      <c r="D155" s="6">
        <v>11545</v>
      </c>
      <c r="E155" s="7"/>
      <c r="F155" s="25">
        <f t="shared" si="7"/>
        <v>-0.3892503835370047</v>
      </c>
    </row>
    <row r="156" spans="1:7">
      <c r="A156" s="17" t="s">
        <v>157</v>
      </c>
      <c r="B156" s="6">
        <v>9138</v>
      </c>
      <c r="C156" s="25">
        <f t="shared" si="6"/>
        <v>7.2912997534343077E-2</v>
      </c>
      <c r="D156" s="6">
        <v>11237</v>
      </c>
      <c r="E156" s="10" t="s">
        <v>9</v>
      </c>
      <c r="F156" s="25">
        <f t="shared" si="7"/>
        <v>-2.6678215677782589E-2</v>
      </c>
    </row>
    <row r="157" spans="1:7">
      <c r="A157" s="17" t="s">
        <v>167</v>
      </c>
      <c r="B157" s="11">
        <v>7860</v>
      </c>
      <c r="C157" s="25">
        <f t="shared" si="6"/>
        <v>-0.13985554826001312</v>
      </c>
      <c r="D157" s="11">
        <v>8980</v>
      </c>
      <c r="E157" s="10" t="s">
        <v>9</v>
      </c>
      <c r="F157" s="25">
        <f t="shared" si="7"/>
        <v>-0.20085432054818902</v>
      </c>
    </row>
    <row r="158" spans="1:7">
      <c r="A158" s="17" t="s">
        <v>168</v>
      </c>
      <c r="B158" s="11">
        <v>8185</v>
      </c>
      <c r="C158" s="25">
        <f t="shared" si="6"/>
        <v>4.1348600508905854E-2</v>
      </c>
      <c r="D158" s="11">
        <v>8941</v>
      </c>
      <c r="E158" s="12"/>
      <c r="F158" s="25">
        <f t="shared" si="7"/>
        <v>-4.3429844097995548E-3</v>
      </c>
    </row>
    <row r="159" spans="1:7">
      <c r="A159" s="17" t="s">
        <v>169</v>
      </c>
      <c r="B159" s="11">
        <v>10484</v>
      </c>
      <c r="C159" s="25">
        <f t="shared" si="6"/>
        <v>0.28087965791081249</v>
      </c>
      <c r="D159" s="11">
        <v>8820</v>
      </c>
      <c r="E159" s="12"/>
      <c r="F159" s="25">
        <f t="shared" si="7"/>
        <v>-1.3533161838720501E-2</v>
      </c>
    </row>
    <row r="160" spans="1:7">
      <c r="A160" s="17" t="s">
        <v>170</v>
      </c>
      <c r="B160" s="11">
        <v>8023</v>
      </c>
      <c r="C160" s="25">
        <f t="shared" si="6"/>
        <v>-0.23473864937046929</v>
      </c>
      <c r="D160" s="11">
        <v>9752</v>
      </c>
      <c r="E160" s="12"/>
      <c r="F160" s="25">
        <f t="shared" si="7"/>
        <v>0.10566893424036281</v>
      </c>
      <c r="G160" s="42"/>
    </row>
    <row r="161" spans="1:13">
      <c r="A161" s="17" t="s">
        <v>171</v>
      </c>
      <c r="B161" s="11">
        <v>9283</v>
      </c>
      <c r="C161" s="25">
        <f t="shared" si="6"/>
        <v>0.15704848560388882</v>
      </c>
      <c r="D161" s="11">
        <v>9452</v>
      </c>
      <c r="E161" s="44" t="s">
        <v>9</v>
      </c>
      <c r="F161" s="25">
        <f t="shared" si="7"/>
        <v>-3.0762920426579164E-2</v>
      </c>
    </row>
    <row r="162" spans="1:13">
      <c r="A162" s="17" t="s">
        <v>172</v>
      </c>
      <c r="B162" s="11">
        <v>9329</v>
      </c>
      <c r="C162" s="25">
        <f t="shared" si="6"/>
        <v>4.9552946245825704E-3</v>
      </c>
      <c r="D162" s="11">
        <v>8940</v>
      </c>
      <c r="E162" s="44"/>
      <c r="F162" s="25">
        <f t="shared" si="7"/>
        <v>-5.4168429961912824E-2</v>
      </c>
    </row>
    <row r="163" spans="1:13">
      <c r="A163" s="17" t="s">
        <v>174</v>
      </c>
      <c r="B163" s="11">
        <v>8236</v>
      </c>
      <c r="C163" s="25">
        <f t="shared" si="6"/>
        <v>-0.11716153928609711</v>
      </c>
      <c r="D163" s="11">
        <v>10165</v>
      </c>
      <c r="E163" s="44" t="s">
        <v>9</v>
      </c>
      <c r="F163" s="25">
        <f t="shared" si="7"/>
        <v>0.13702460850111856</v>
      </c>
    </row>
    <row r="164" spans="1:13">
      <c r="A164" s="17" t="s">
        <v>175</v>
      </c>
      <c r="B164" s="11">
        <v>8117</v>
      </c>
      <c r="C164" s="25">
        <f t="shared" si="6"/>
        <v>-1.4448761534725595E-2</v>
      </c>
      <c r="D164" s="11">
        <v>9696</v>
      </c>
      <c r="E164" s="44" t="s">
        <v>9</v>
      </c>
      <c r="F164" s="25">
        <f t="shared" si="7"/>
        <v>-4.6138711264141666E-2</v>
      </c>
    </row>
    <row r="165" spans="1:13">
      <c r="A165" s="17" t="s">
        <v>173</v>
      </c>
      <c r="B165" s="11">
        <v>7238</v>
      </c>
      <c r="C165" s="25">
        <f t="shared" si="6"/>
        <v>-0.10829124060613528</v>
      </c>
      <c r="D165" s="11">
        <v>14152</v>
      </c>
      <c r="E165" s="44"/>
      <c r="F165" s="25">
        <f t="shared" si="7"/>
        <v>0.45957095709570955</v>
      </c>
    </row>
    <row r="166" spans="1:13">
      <c r="A166" s="17" t="s">
        <v>176</v>
      </c>
      <c r="B166" s="11">
        <v>6584</v>
      </c>
      <c r="C166" s="25">
        <f t="shared" si="6"/>
        <v>-9.0356452058579714E-2</v>
      </c>
      <c r="D166" s="11">
        <v>15387</v>
      </c>
      <c r="E166" s="44" t="s">
        <v>9</v>
      </c>
      <c r="F166" s="25">
        <f t="shared" si="7"/>
        <v>8.7266817410966646E-2</v>
      </c>
    </row>
    <row r="167" spans="1:13">
      <c r="A167" s="17" t="s">
        <v>177</v>
      </c>
      <c r="B167" s="11">
        <v>7045</v>
      </c>
      <c r="C167" s="25">
        <f t="shared" si="6"/>
        <v>7.0018226002430128E-2</v>
      </c>
      <c r="D167" s="11">
        <v>7938</v>
      </c>
      <c r="E167" s="44"/>
      <c r="F167" s="25">
        <f t="shared" si="7"/>
        <v>-0.48410996295574188</v>
      </c>
    </row>
    <row r="168" spans="1:13">
      <c r="A168" s="17" t="s">
        <v>178</v>
      </c>
      <c r="B168" s="11">
        <v>5989</v>
      </c>
      <c r="C168" s="25">
        <f t="shared" si="6"/>
        <v>-0.14989354151880765</v>
      </c>
      <c r="D168" s="11">
        <v>5093</v>
      </c>
      <c r="E168" s="44" t="s">
        <v>9</v>
      </c>
      <c r="F168" s="25">
        <f t="shared" si="7"/>
        <v>-0.35840262030738224</v>
      </c>
    </row>
    <row r="169" spans="1:13">
      <c r="A169" s="17" t="s">
        <v>179</v>
      </c>
      <c r="B169" s="11">
        <v>5954</v>
      </c>
      <c r="C169" s="25">
        <f t="shared" si="6"/>
        <v>-5.8440474202704961E-3</v>
      </c>
      <c r="D169" s="11">
        <v>4862</v>
      </c>
      <c r="E169" s="44" t="s">
        <v>9</v>
      </c>
      <c r="F169" s="25">
        <f t="shared" si="7"/>
        <v>-4.5356371490280781E-2</v>
      </c>
      <c r="H169" s="42"/>
    </row>
    <row r="170" spans="1:13">
      <c r="A170" s="17" t="s">
        <v>180</v>
      </c>
      <c r="B170" s="11">
        <v>6395</v>
      </c>
      <c r="C170" s="25">
        <f t="shared" si="6"/>
        <v>7.4067853543836076E-2</v>
      </c>
      <c r="D170" s="11">
        <v>5951</v>
      </c>
      <c r="E170" s="44" t="s">
        <v>9</v>
      </c>
      <c r="F170" s="25">
        <f t="shared" si="7"/>
        <v>0.2239819004524887</v>
      </c>
      <c r="H170" s="42"/>
    </row>
    <row r="171" spans="1:13">
      <c r="A171" s="17" t="s">
        <v>184</v>
      </c>
      <c r="B171" s="11">
        <v>6847</v>
      </c>
      <c r="C171" s="25">
        <f t="shared" si="6"/>
        <v>7.0680218921032059E-2</v>
      </c>
      <c r="D171" s="11">
        <v>9648</v>
      </c>
      <c r="E171" s="44" t="s">
        <v>9</v>
      </c>
      <c r="F171" s="25">
        <f t="shared" si="7"/>
        <v>0.62124012770962866</v>
      </c>
    </row>
    <row r="172" spans="1:13">
      <c r="A172" s="17" t="s">
        <v>181</v>
      </c>
      <c r="B172" s="11">
        <v>6792</v>
      </c>
      <c r="C172" s="25">
        <f t="shared" si="6"/>
        <v>-8.0327150576894983E-3</v>
      </c>
      <c r="D172" s="11">
        <v>6698</v>
      </c>
      <c r="E172" s="44" t="s">
        <v>9</v>
      </c>
      <c r="F172" s="25">
        <f t="shared" si="7"/>
        <v>-0.30576285240464346</v>
      </c>
    </row>
    <row r="173" spans="1:13">
      <c r="A173" s="40" t="s">
        <v>183</v>
      </c>
      <c r="B173" s="16">
        <v>7040</v>
      </c>
      <c r="C173" s="41">
        <f t="shared" si="6"/>
        <v>3.6513545347467612E-2</v>
      </c>
      <c r="D173" s="16">
        <v>7637</v>
      </c>
      <c r="E173" s="43" t="s">
        <v>9</v>
      </c>
      <c r="F173" s="41">
        <f t="shared" si="7"/>
        <v>0.14019110182143923</v>
      </c>
    </row>
    <row r="174" spans="1:13">
      <c r="A174" s="34" t="s">
        <v>166</v>
      </c>
      <c r="B174" s="13"/>
      <c r="C174" s="35"/>
      <c r="D174" s="13"/>
      <c r="E174" s="14"/>
      <c r="F174" s="35"/>
      <c r="G174" s="36"/>
      <c r="H174" s="36"/>
      <c r="I174" s="36"/>
      <c r="J174" s="36"/>
      <c r="K174" s="36"/>
      <c r="L174" s="36"/>
      <c r="M174" s="36"/>
    </row>
    <row r="175" spans="1:13">
      <c r="A175" s="45" t="s">
        <v>6</v>
      </c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</row>
    <row r="176" spans="1:13">
      <c r="A176" s="37" t="s">
        <v>7</v>
      </c>
      <c r="B176" s="15"/>
      <c r="C176" s="15"/>
      <c r="D176" s="15"/>
      <c r="E176" s="15"/>
      <c r="F176" s="15"/>
      <c r="G176" s="36"/>
      <c r="H176" s="36"/>
      <c r="I176" s="36"/>
      <c r="J176" s="36"/>
      <c r="K176" s="36"/>
      <c r="L176" s="36"/>
      <c r="M176" s="36"/>
    </row>
    <row r="177" spans="1:13">
      <c r="A177" s="37" t="s">
        <v>8</v>
      </c>
      <c r="B177" s="38"/>
      <c r="C177" s="39"/>
      <c r="D177" s="38"/>
      <c r="E177" s="36"/>
      <c r="F177" s="38" t="s">
        <v>5</v>
      </c>
      <c r="G177" s="36"/>
      <c r="H177" s="36"/>
      <c r="I177" s="36"/>
      <c r="J177" s="36"/>
      <c r="K177" s="36"/>
      <c r="L177" s="36"/>
      <c r="M177" s="36"/>
    </row>
    <row r="178" spans="1:13">
      <c r="A178" s="37" t="s">
        <v>160</v>
      </c>
      <c r="B178" s="38"/>
      <c r="C178" s="39"/>
      <c r="D178" s="38"/>
      <c r="E178" s="36"/>
      <c r="F178" s="38"/>
      <c r="G178" s="36"/>
      <c r="H178" s="36"/>
      <c r="I178" s="36"/>
      <c r="J178" s="36"/>
      <c r="K178" s="36"/>
      <c r="L178" s="36"/>
      <c r="M178" s="36"/>
    </row>
    <row r="179" spans="1:13">
      <c r="A179" s="37" t="s">
        <v>161</v>
      </c>
      <c r="B179" s="38"/>
      <c r="C179" s="39"/>
      <c r="D179" s="38"/>
      <c r="E179" s="36"/>
      <c r="F179" s="38"/>
      <c r="G179" s="36"/>
      <c r="H179" s="36"/>
      <c r="I179" s="36"/>
      <c r="J179" s="36"/>
      <c r="K179" s="36"/>
      <c r="L179" s="36"/>
      <c r="M179" s="36"/>
    </row>
    <row r="180" spans="1:13">
      <c r="A180" s="37" t="s">
        <v>162</v>
      </c>
      <c r="B180" s="38"/>
      <c r="C180" s="39"/>
      <c r="D180" s="38"/>
      <c r="E180" s="36"/>
      <c r="F180" s="38"/>
      <c r="G180" s="36"/>
      <c r="H180" s="36"/>
      <c r="I180" s="36"/>
      <c r="J180" s="36"/>
      <c r="K180" s="36"/>
      <c r="L180" s="36"/>
      <c r="M180" s="36"/>
    </row>
    <row r="181" spans="1:13">
      <c r="A181" s="37" t="s">
        <v>163</v>
      </c>
      <c r="B181" s="38"/>
      <c r="C181" s="39"/>
      <c r="D181" s="38"/>
      <c r="E181" s="36"/>
      <c r="F181" s="38"/>
      <c r="G181" s="36"/>
      <c r="H181" s="36"/>
      <c r="I181" s="36"/>
      <c r="J181" s="36"/>
      <c r="K181" s="36"/>
      <c r="L181" s="36"/>
      <c r="M181" s="36"/>
    </row>
    <row r="182" spans="1:13">
      <c r="A182" s="37" t="s">
        <v>164</v>
      </c>
      <c r="B182" s="38"/>
      <c r="C182" s="39"/>
      <c r="D182" s="38"/>
      <c r="E182" s="36"/>
      <c r="F182" s="38"/>
      <c r="G182" s="36"/>
      <c r="H182" s="36"/>
      <c r="I182" s="36"/>
      <c r="J182" s="36"/>
      <c r="K182" s="36"/>
      <c r="L182" s="36"/>
      <c r="M182" s="36"/>
    </row>
    <row r="183" spans="1:13">
      <c r="A183" s="36" t="s">
        <v>165</v>
      </c>
      <c r="B183" s="38"/>
      <c r="C183" s="39"/>
      <c r="D183" s="38"/>
      <c r="E183" s="36"/>
      <c r="F183" s="38"/>
      <c r="G183" s="36"/>
      <c r="H183" s="36"/>
      <c r="I183" s="36"/>
      <c r="J183" s="36"/>
      <c r="K183" s="36"/>
      <c r="L183" s="36"/>
      <c r="M183" s="36"/>
    </row>
    <row r="184" spans="1:13">
      <c r="A184" s="34" t="s">
        <v>185</v>
      </c>
      <c r="B184" s="38"/>
      <c r="C184" s="39"/>
      <c r="D184" s="38"/>
      <c r="E184" s="36"/>
      <c r="F184" s="38"/>
      <c r="G184" s="36"/>
      <c r="H184" s="36"/>
      <c r="I184" s="36"/>
      <c r="J184" s="36"/>
      <c r="K184" s="36"/>
      <c r="L184" s="36"/>
      <c r="M184" s="36"/>
    </row>
    <row r="185" spans="1:13">
      <c r="A185" s="36"/>
      <c r="B185" s="38"/>
      <c r="C185" s="39"/>
      <c r="D185" s="38"/>
      <c r="E185" s="36"/>
      <c r="F185" s="38"/>
      <c r="G185" s="36"/>
      <c r="H185" s="36"/>
      <c r="I185" s="36"/>
      <c r="J185" s="36"/>
      <c r="K185" s="36"/>
      <c r="L185" s="36"/>
      <c r="M185" s="36"/>
    </row>
  </sheetData>
  <mergeCells count="5">
    <mergeCell ref="A175:M175"/>
    <mergeCell ref="A6:F6"/>
    <mergeCell ref="I60:I61"/>
    <mergeCell ref="I64:I65"/>
    <mergeCell ref="J64:J65"/>
  </mergeCells>
  <pageMargins left="0.7" right="0.7" top="0.75" bottom="0.75" header="0.3" footer="0.3"/>
  <pageSetup orientation="portrait" r:id="rId1"/>
  <ignoredErrors>
    <ignoredError sqref="E115:F115 E146 F150:F152 E155:E156 F110:F114 E116:F116 E99 E157 E147:E154 E143:E145 E133:E140 E131 E128 E119 E108:E114 E103:E104 E101 E161 E163:E164 E166 E168:E173" numberStoredAsText="1"/>
    <ignoredError sqref="D42 D44 D47 D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2017-03-27T15:26:28Z</dcterms:created>
  <dcterms:modified xsi:type="dcterms:W3CDTF">2024-11-28T12:26:03Z</dcterms:modified>
</cp:coreProperties>
</file>